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NISALLE\MANUAL DE CONTRATACION Y COMPRAS\PACC 2020\"/>
    </mc:Choice>
  </mc:AlternateContent>
  <bookViews>
    <workbookView xWindow="0" yWindow="0" windowWidth="24000" windowHeight="9132" tabRatio="362" firstSheet="1" activeTab="1"/>
  </bookViews>
  <sheets>
    <sheet name="PLAN" sheetId="1" state="hidden" r:id="rId1"/>
    <sheet name="ANEXO 1 PAC" sheetId="5" r:id="rId2"/>
    <sheet name="Hoja1" sheetId="3" state="hidden" r:id="rId3"/>
  </sheets>
  <definedNames>
    <definedName name="_xlnm._FilterDatabase" localSheetId="1" hidden="1">'ANEXO 1 PAC'!$A$9:$Q$1668</definedName>
    <definedName name="_xlnm.Print_Area" localSheetId="1">'ANEXO 1 PAC'!$A$1:$O$35</definedName>
    <definedName name="_xlnm.Print_Titles" localSheetId="1">'ANEXO 1 PAC'!$9:$9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84" i="5" l="1"/>
  <c r="H1681" i="5"/>
  <c r="H1680" i="5"/>
  <c r="H1678" i="5"/>
  <c r="H1677" i="5"/>
  <c r="H1674" i="5"/>
  <c r="G1669" i="5"/>
  <c r="H1669" i="5" s="1"/>
  <c r="H1463" i="5" l="1"/>
  <c r="H1460" i="5"/>
  <c r="H1453" i="5"/>
  <c r="H1439" i="5"/>
  <c r="H1432" i="5"/>
  <c r="H1430" i="5"/>
  <c r="H1428" i="5"/>
  <c r="H1427" i="5"/>
  <c r="H1384" i="5"/>
  <c r="H1383" i="5"/>
  <c r="H1382" i="5"/>
  <c r="J1381" i="5"/>
  <c r="H1381" i="5"/>
  <c r="H1380" i="5"/>
  <c r="H1379" i="5"/>
  <c r="J1378" i="5"/>
  <c r="I1378" i="5"/>
  <c r="C1378" i="5"/>
  <c r="H1377" i="5"/>
  <c r="I1376" i="5"/>
  <c r="J1375" i="5"/>
  <c r="I1375" i="5"/>
  <c r="H1374" i="5"/>
  <c r="H1373" i="5"/>
  <c r="H1372" i="5"/>
  <c r="H1371" i="5"/>
  <c r="H1370" i="5"/>
  <c r="H1366" i="5"/>
  <c r="L1233" i="5" l="1"/>
  <c r="L1232" i="5"/>
  <c r="L1231" i="5"/>
  <c r="H1218" i="5"/>
  <c r="H1143" i="5" l="1"/>
  <c r="H1128" i="5" l="1"/>
  <c r="H1046" i="5" l="1"/>
  <c r="H1045" i="5"/>
  <c r="H1044" i="5"/>
  <c r="H1043" i="5"/>
  <c r="H1042" i="5"/>
  <c r="H1041" i="5"/>
  <c r="H1040" i="5"/>
  <c r="H1039" i="5"/>
  <c r="H1038" i="5"/>
  <c r="H1037" i="5"/>
  <c r="H1036" i="5"/>
  <c r="H1035" i="5"/>
  <c r="G1031" i="5" l="1"/>
  <c r="G1027" i="5"/>
  <c r="G1023" i="5"/>
  <c r="G1021" i="5"/>
  <c r="H1016" i="5" l="1"/>
  <c r="H1003" i="5" l="1"/>
  <c r="H1001" i="5"/>
  <c r="H999" i="5"/>
  <c r="G990" i="5" l="1"/>
  <c r="G987" i="5"/>
  <c r="H986" i="5"/>
  <c r="H988" i="5" s="1"/>
  <c r="G984" i="5"/>
  <c r="G982" i="5"/>
  <c r="H972" i="5"/>
  <c r="H973" i="5" s="1"/>
  <c r="H971" i="5"/>
  <c r="H970" i="5" s="1"/>
  <c r="H706" i="5" l="1"/>
  <c r="H646" i="5"/>
  <c r="H618" i="5"/>
  <c r="H611" i="5"/>
  <c r="H610" i="5"/>
  <c r="H598" i="5"/>
  <c r="H170" i="5" l="1"/>
</calcChain>
</file>

<file path=xl/comments1.xml><?xml version="1.0" encoding="utf-8"?>
<comments xmlns="http://schemas.openxmlformats.org/spreadsheetml/2006/main">
  <authors>
    <author>Johanna Marcela Cosma Suarez</author>
    <author>Carolina Valenzuela Rojas</author>
    <author>Juan Carlos Sierra Escobar</author>
    <author>Ana Siomara Silva Villamizar</author>
    <author>Oscar Alberto Pinto Escobar</author>
  </authors>
  <commentList>
    <comment ref="C9" authorId="0" shapeId="0">
      <text>
        <r>
          <rPr>
            <sz val="8"/>
            <color indexed="81"/>
            <rFont val="Tahoma"/>
            <family val="2"/>
          </rPr>
          <t xml:space="preserve">
En esta casilla se debe diligenciar la clase de contrato u orden a suscribir. Ej.: Contrato de prestación de servicios, de compraventa, de asesoría, de obra etc… u, orden. Si se trata de contratos u ordenes de pedido (diferentes a prestación de servicios de personas naturales) hasta 140 SMLMV,  debe detallarse como ODP.
</t>
        </r>
      </text>
    </comment>
    <comment ref="D9" authorId="0" shapeId="0">
      <text>
        <r>
          <rPr>
            <sz val="8"/>
            <color indexed="81"/>
            <rFont val="Tahoma"/>
            <family val="2"/>
          </rPr>
          <t>Esta casilla siempre debe diligenciarse indicando que se trata de Derecho Privado.</t>
        </r>
      </text>
    </comment>
    <comment ref="E9" authorId="0" shapeId="0">
      <text>
        <r>
          <rPr>
            <sz val="8"/>
            <color indexed="81"/>
            <rFont val="Tahoma"/>
            <family val="2"/>
          </rPr>
          <t xml:space="preserve">
En esta casilla se debe indicar el mes proyectado para la firma del contrato o la orden.  </t>
        </r>
      </text>
    </comment>
    <comment ref="F9" authorId="0" shapeId="0">
      <text>
        <r>
          <rPr>
            <sz val="8"/>
            <color indexed="81"/>
            <rFont val="Tahoma"/>
            <family val="2"/>
          </rPr>
          <t>En esta casilla, se debe indicar brevemente el objeto del contrato o la orden.</t>
        </r>
      </text>
    </comment>
    <comment ref="G9" authorId="0" shapeId="0">
      <text>
        <r>
          <rPr>
            <sz val="8"/>
            <color indexed="81"/>
            <rFont val="Tahoma"/>
            <family val="2"/>
          </rPr>
          <t>En esta casilla se debe diligenciar el número de bienes que se pretenden adquirir, siempre y cuando el contrato  sean de compra. En los demás eventos, ej.: servicios o contrato de prestación de servicios, entre otros, se debe diligenciar N/A.</t>
        </r>
      </text>
    </comment>
    <comment ref="H9" authorId="0" shapeId="0">
      <text>
        <r>
          <rPr>
            <sz val="8"/>
            <color indexed="81"/>
            <rFont val="Tahoma"/>
            <family val="2"/>
          </rPr>
          <t>En esta casilla se debe registrar el valor presupuestado en la respectiva vigencia, para la suscripción de la orden o contrato, incluido IVA.  Especificar moneda</t>
        </r>
      </text>
    </comment>
    <comment ref="I9" authorId="0" shapeId="0">
      <text>
        <r>
          <rPr>
            <sz val="8"/>
            <color indexed="81"/>
            <rFont val="Tahoma"/>
            <family val="2"/>
          </rPr>
          <t>Indique si es proyecto de inversión  o gasto de funcionamiento.</t>
        </r>
      </text>
    </comment>
    <comment ref="J9" authorId="1" shapeId="0">
      <text>
        <r>
          <rPr>
            <sz val="9"/>
            <color indexed="81"/>
            <rFont val="Tahoma"/>
            <family val="2"/>
          </rPr>
          <t xml:space="preserve">Relacione el departamento o centro de costo de acuerdo con el presupuesto de la Unidad.
</t>
        </r>
      </text>
    </comment>
    <comment ref="L9" authorId="0" shapeId="0">
      <text>
        <r>
          <rPr>
            <sz val="8"/>
            <color indexed="81"/>
            <rFont val="Tahoma"/>
            <family val="2"/>
          </rPr>
          <t>En esta casilla, se debe incluir alguna de las siguientes opciones: 1. Pago contra entrega, 2. Pago a la firma del contrato o, 3. Pago por cuotas (0 anticipo)</t>
        </r>
      </text>
    </comment>
    <comment ref="M9" authorId="0" shapeId="0">
      <text>
        <r>
          <rPr>
            <sz val="8"/>
            <color indexed="81"/>
            <rFont val="Tahoma"/>
            <family val="2"/>
          </rPr>
          <t>En esta casilla, se debe incluir alguna de las siguientes opciones: 1. A la terminación del contrato, prestación del servicio o entrega del bien, 2. Al inicio del contrato o, 3. De acuerdo al periodo pactado. Ej.: Mensual, trimestral, por labor realizada, etc... (Es de anotar, que la selección de la fecha proyectada, depende de la modalidad de pago establecida en la casilla anterior).</t>
        </r>
      </text>
    </comment>
    <comment ref="H162" authorId="2" shapeId="0">
      <text>
        <r>
          <rPr>
            <b/>
            <sz val="9"/>
            <color indexed="81"/>
            <rFont val="Tahoma"/>
            <family val="2"/>
          </rPr>
          <t>Juan Carlos Sierra Escobar:</t>
        </r>
        <r>
          <rPr>
            <sz val="9"/>
            <color indexed="81"/>
            <rFont val="Tahoma"/>
            <family val="2"/>
          </rPr>
          <t xml:space="preserve">
Valor proyectado con incremento 5% respecto a 2019, pendiente cotización 2020</t>
        </r>
      </text>
    </comment>
    <comment ref="H170" authorId="2" shapeId="0">
      <text>
        <r>
          <rPr>
            <b/>
            <sz val="9"/>
            <color indexed="81"/>
            <rFont val="Tahoma"/>
            <family val="2"/>
          </rPr>
          <t>Juan Carlos Sierra Escobar:</t>
        </r>
        <r>
          <rPr>
            <sz val="9"/>
            <color indexed="81"/>
            <rFont val="Tahoma"/>
            <family val="2"/>
          </rPr>
          <t xml:space="preserve">
En Diciembre de 2019 se pagaron $49.980.000 y en enero de  2020 $28.560.000</t>
        </r>
      </text>
    </comment>
    <comment ref="H173" authorId="2" shapeId="0">
      <text>
        <r>
          <rPr>
            <b/>
            <sz val="9"/>
            <color indexed="81"/>
            <rFont val="Tahoma"/>
            <family val="2"/>
          </rPr>
          <t>Juan Carlos Sierra Escobar:</t>
        </r>
        <r>
          <rPr>
            <sz val="9"/>
            <color indexed="81"/>
            <rFont val="Tahoma"/>
            <family val="2"/>
          </rPr>
          <t xml:space="preserve">
Valor proyectado con incremento 5% respecto a 2019, pendiente cotización 2020</t>
        </r>
      </text>
    </comment>
    <comment ref="H174" authorId="2" shapeId="0">
      <text>
        <r>
          <rPr>
            <b/>
            <sz val="9"/>
            <color indexed="81"/>
            <rFont val="Tahoma"/>
            <family val="2"/>
          </rPr>
          <t>Juan Carlos Sierra Escobar:</t>
        </r>
        <r>
          <rPr>
            <sz val="9"/>
            <color indexed="81"/>
            <rFont val="Tahoma"/>
            <family val="2"/>
          </rPr>
          <t xml:space="preserve">
En diciembre de 2019 la universidad autorizo dejar como adelanto de pago  $134.570.722  de devolución del gobierno nacional y nos descontarán $71,640,000 por cuanto la universidad ya tiene acceso a la suscripcion de Springer Ebook colección 2018</t>
        </r>
      </text>
    </comment>
    <comment ref="H175" authorId="2" shapeId="0">
      <text>
        <r>
          <rPr>
            <b/>
            <sz val="9"/>
            <color indexed="81"/>
            <rFont val="Tahoma"/>
            <family val="2"/>
          </rPr>
          <t>Juan Carlos Sierra Escobar:</t>
        </r>
        <r>
          <rPr>
            <sz val="9"/>
            <color indexed="81"/>
            <rFont val="Tahoma"/>
            <family val="2"/>
          </rPr>
          <t xml:space="preserve">
Valor proyectado con incremento 5% pues estamos pendientes del cotización 2020</t>
        </r>
      </text>
    </comment>
    <comment ref="H176" authorId="2" shapeId="0">
      <text>
        <r>
          <rPr>
            <b/>
            <sz val="9"/>
            <color indexed="81"/>
            <rFont val="Tahoma"/>
            <family val="2"/>
          </rPr>
          <t>Juan Carlos Sierra Escobar:</t>
        </r>
        <r>
          <rPr>
            <sz val="9"/>
            <color indexed="81"/>
            <rFont val="Tahoma"/>
            <family val="2"/>
          </rPr>
          <t xml:space="preserve">
Valor proyectado con incremento 5% respecto a 2019, pendiente cotización 2020</t>
        </r>
      </text>
    </comment>
    <comment ref="H180" authorId="2" shapeId="0">
      <text>
        <r>
          <rPr>
            <b/>
            <sz val="9"/>
            <color indexed="81"/>
            <rFont val="Tahoma"/>
            <family val="2"/>
          </rPr>
          <t>Juan Carlos Sierra Escobar:</t>
        </r>
        <r>
          <rPr>
            <sz val="9"/>
            <color indexed="81"/>
            <rFont val="Tahoma"/>
            <family val="2"/>
          </rPr>
          <t xml:space="preserve">
Valor proyectado con un 0.05% de incremento</t>
        </r>
      </text>
    </comment>
    <comment ref="H181" authorId="2" shapeId="0">
      <text>
        <r>
          <rPr>
            <b/>
            <sz val="9"/>
            <color indexed="81"/>
            <rFont val="Tahoma"/>
            <family val="2"/>
          </rPr>
          <t>Juan Carlos Sierra Escobar:</t>
        </r>
        <r>
          <rPr>
            <sz val="9"/>
            <color indexed="81"/>
            <rFont val="Tahoma"/>
            <family val="2"/>
          </rPr>
          <t xml:space="preserve">
Valor proyectado con un 0.05% de incremento</t>
        </r>
      </text>
    </comment>
    <comment ref="H182" authorId="2" shapeId="0">
      <text>
        <r>
          <rPr>
            <b/>
            <sz val="9"/>
            <color indexed="81"/>
            <rFont val="Tahoma"/>
            <family val="2"/>
          </rPr>
          <t>Juan Carlos Sierra Escobar:</t>
        </r>
        <r>
          <rPr>
            <sz val="9"/>
            <color indexed="81"/>
            <rFont val="Tahoma"/>
            <family val="2"/>
          </rPr>
          <t xml:space="preserve">
Valor proyectado con un 0.05% de incremento</t>
        </r>
      </text>
    </comment>
    <comment ref="H183" authorId="2" shapeId="0">
      <text>
        <r>
          <rPr>
            <b/>
            <sz val="9"/>
            <color indexed="81"/>
            <rFont val="Tahoma"/>
            <family val="2"/>
          </rPr>
          <t>Juan Carlos Sierra Escobar:</t>
        </r>
        <r>
          <rPr>
            <sz val="9"/>
            <color indexed="81"/>
            <rFont val="Tahoma"/>
            <family val="2"/>
          </rPr>
          <t xml:space="preserve">
Valor proyectado con un 0.05% de incremento</t>
        </r>
      </text>
    </comment>
    <comment ref="H184" authorId="2" shapeId="0">
      <text>
        <r>
          <rPr>
            <b/>
            <sz val="9"/>
            <color indexed="81"/>
            <rFont val="Tahoma"/>
            <family val="2"/>
          </rPr>
          <t>Juan Carlos Sierra Escobar:</t>
        </r>
        <r>
          <rPr>
            <sz val="9"/>
            <color indexed="81"/>
            <rFont val="Tahoma"/>
            <family val="2"/>
          </rPr>
          <t xml:space="preserve">
Valor proyectado con incremento 5% pues estamos pendientes del cotización 2020</t>
        </r>
      </text>
    </comment>
    <comment ref="C295" authorId="3" shapeId="0">
      <text>
        <r>
          <rPr>
            <b/>
            <sz val="9"/>
            <color indexed="81"/>
            <rFont val="Tahoma"/>
            <family val="2"/>
          </rPr>
          <t>Ana Siomara Silva Villamizar:</t>
        </r>
        <r>
          <rPr>
            <sz val="9"/>
            <color indexed="81"/>
            <rFont val="Tahoma"/>
            <family val="2"/>
          </rPr>
          <t xml:space="preserve">
Este Contrato se renueva hasta el año 2021
</t>
        </r>
      </text>
    </comment>
    <comment ref="C322" authorId="3" shapeId="0">
      <text>
        <r>
          <rPr>
            <b/>
            <sz val="9"/>
            <color indexed="81"/>
            <rFont val="Tahoma"/>
            <family val="2"/>
          </rPr>
          <t>Ana Siomara Silva Villamizar:</t>
        </r>
        <r>
          <rPr>
            <sz val="9"/>
            <color indexed="81"/>
            <rFont val="Tahoma"/>
            <family val="2"/>
          </rPr>
          <t xml:space="preserve">
El valor de este contrato para este año va incrementar aproximadamente en un 40% debido a la nueva formulacion que va a aplicar Microsoft para los Campus Agreemet </t>
        </r>
      </text>
    </comment>
    <comment ref="H322" authorId="3" shapeId="0">
      <text>
        <r>
          <rPr>
            <b/>
            <sz val="9"/>
            <color indexed="81"/>
            <rFont val="Tahoma"/>
            <family val="2"/>
          </rPr>
          <t>Ana Siomara Silva Villamizar:</t>
        </r>
        <r>
          <rPr>
            <sz val="9"/>
            <color indexed="81"/>
            <rFont val="Tahoma"/>
            <family val="2"/>
          </rPr>
          <t xml:space="preserve">
El valor de este contrato para este año va incrementar, aproximadamente en un 40% debido a la nueva formulacion que va a aplicar Microsoft para los Campus Agreemet </t>
        </r>
      </text>
    </comment>
    <comment ref="M1581" authorId="4" shapeId="0">
      <text>
        <r>
          <rPr>
            <b/>
            <sz val="9"/>
            <color indexed="81"/>
            <rFont val="Tahoma"/>
            <family val="2"/>
          </rPr>
          <t>Oscar Alberto Pinto Escobar:</t>
        </r>
        <r>
          <rPr>
            <sz val="9"/>
            <color indexed="81"/>
            <rFont val="Tahoma"/>
            <family val="2"/>
          </rPr>
          <t xml:space="preserve">
</t>
        </r>
      </text>
    </comment>
    <comment ref="M1582" authorId="4" shapeId="0">
      <text>
        <r>
          <rPr>
            <b/>
            <sz val="9"/>
            <color indexed="81"/>
            <rFont val="Tahoma"/>
            <family val="2"/>
          </rPr>
          <t>Oscar Alberto Pinto Escobar:</t>
        </r>
        <r>
          <rPr>
            <sz val="9"/>
            <color indexed="81"/>
            <rFont val="Tahoma"/>
            <family val="2"/>
          </rPr>
          <t xml:space="preserve">
</t>
        </r>
      </text>
    </comment>
  </commentList>
</comments>
</file>

<file path=xl/sharedStrings.xml><?xml version="1.0" encoding="utf-8"?>
<sst xmlns="http://schemas.openxmlformats.org/spreadsheetml/2006/main" count="14532" uniqueCount="2740">
  <si>
    <t>PLAN DE AUDITORIAS INTERNAS</t>
  </si>
  <si>
    <t>Fecha</t>
  </si>
  <si>
    <t>Versión</t>
  </si>
  <si>
    <t>Tiempo auditoria</t>
  </si>
  <si>
    <t>Representante de la dirección</t>
  </si>
  <si>
    <t>Ariel Tovar Gómez</t>
  </si>
  <si>
    <t>Coordinador de Calidad:</t>
  </si>
  <si>
    <t>Carolina Moreno Rodríguez</t>
  </si>
  <si>
    <t>Objetivo General de la Auditoria:</t>
  </si>
  <si>
    <t>Determinar el grado de conformidad de los procesos auditados frente a los requisitos aplicables y su integración al Sistema de Gestión de Calidad.
Evaluar la capacidad del sistema para asegurar el cumplimiento de los requisitos legales aplicables, del cliente, organizacionales, de la NTC ISO 9001/2008 y del producto y/o servicio.
Verificar los avences en las acciones resultado de los hallazgos identificados en la última auditoria del sistema.</t>
  </si>
  <si>
    <t>Alcance de la Auditoria:</t>
  </si>
  <si>
    <t>Incluye los procesos de: Direccionamiento, Gestión Académica, Admisión, Registro Académico, Gestión de Biblioteca, Carrerra Académica, Ediciones Unisalle, Gestión de Talento Humano, Gestión Tecnológica de la Información,Gestión de Compras, Gestión de Infraestructura, Gestión Financiera y Gestión de Calidad.</t>
  </si>
  <si>
    <t>Criterios:</t>
  </si>
  <si>
    <t>Requisitos NTC ISO 9001:2008
Requisitos Legales Aplicables
Requisitos Organizacionales
Requisitos de Cliente o Usuario
Requisitos del Producto o Servicio</t>
  </si>
  <si>
    <t>Técnica de Muestreo:</t>
  </si>
  <si>
    <t>Muestreo Basado en juicios</t>
  </si>
  <si>
    <t>DIA / FECHA</t>
  </si>
  <si>
    <t>HORA</t>
  </si>
  <si>
    <t>TIEMPO ESTIMADO</t>
  </si>
  <si>
    <t>PROCESO / ACTIVIDAD</t>
  </si>
  <si>
    <t>OBJETIVO ESPECÍFICO</t>
  </si>
  <si>
    <t>Numeral
ISO</t>
  </si>
  <si>
    <t>Auditado</t>
  </si>
  <si>
    <t>Equipo Auditor</t>
  </si>
  <si>
    <t>SITIO DE LA AUDITORIA</t>
  </si>
  <si>
    <t>DÍA 1</t>
  </si>
  <si>
    <t>30 Min.</t>
  </si>
  <si>
    <t>REUNIÓN DE APERTURA AUDITORIO AZUL (SEDE CHAPINERO)</t>
  </si>
  <si>
    <t>10:00:00 a.m.</t>
  </si>
  <si>
    <t>2 Horas Aprox.</t>
  </si>
  <si>
    <t>DIRECCIONAMIENTO</t>
  </si>
  <si>
    <t>Verificar el cumplimiento de los requisitos propios del proceso, así como hacer seguimiento a  las Oportunidades de Mejora identificadas en la última auditoría.</t>
  </si>
  <si>
    <t>Cap. 5,- 6.1 - 8.4 - 8.5</t>
  </si>
  <si>
    <t>Dr. Ariel Tovar Gómez
Representante de la Dirección</t>
  </si>
  <si>
    <t>Luis Carlos Ramírez Cortes
Auditor Líder
Martha Patricia Bolaños Tinjacá
Auditor Calificado</t>
  </si>
  <si>
    <t>Oficina Asistencia de  la Vicerrectoría Administrativa</t>
  </si>
  <si>
    <t>3 Horas Aprox.</t>
  </si>
  <si>
    <t>CARRERA ACADÉMICA</t>
  </si>
  <si>
    <t>Determinar la conformidad del proceso frente a los requisitos aplicables, así como evidenciar la mejora en sus actividades.</t>
  </si>
  <si>
    <t>5.3- 5.4.1 - 6.2.1 - 7.1 - 7.2 - 7.5.1 - 7.5.3 - 7.5.4 - 7.5.5 - 8.2.1  - 8.2.3 - 8.2.4 - 8.3 - 8.4 - 8.5.</t>
  </si>
  <si>
    <t xml:space="preserve">Dr. Omar Hernando Lombana
Coordinador de Carrera Académica
</t>
  </si>
  <si>
    <t xml:space="preserve">Liliana Patricia Gutiérrez Castro
Auditor Líder
Edgar Hernán Leguizamón Salamanca
Auditor en Proceso de Formación
</t>
  </si>
  <si>
    <t>Coordinación de Carrera Académica</t>
  </si>
  <si>
    <t>DÍA 2</t>
  </si>
  <si>
    <t>GESTIÓN DE COMPRAS</t>
  </si>
  <si>
    <t>5.3- 5.4.1 – 7.4 - 7.5.3 - 7.5.5 - 8.2.3 - 8.3 - 8.4 - 8.5.</t>
  </si>
  <si>
    <t>Dr. Gabriel García Arévalo
Jefe de Almacén y Suministros</t>
  </si>
  <si>
    <t>Sandra Esperanza León Bocanegra
Auditor Líder
Wilfredo Castañeda Rivera
Auditor Calificado</t>
  </si>
  <si>
    <t>Oficina de Almacén y Suministros</t>
  </si>
  <si>
    <t>2:00:00 p.m.</t>
  </si>
  <si>
    <t>GESTIÓN DE CALIDAD</t>
  </si>
  <si>
    <t xml:space="preserve"> 7.2.3 - 8.2.1- 8.2.2 – 8.3 - 8.4 – 8.5 - </t>
  </si>
  <si>
    <t>Dra. Carolina Moreno Rodriguez
Coordinadora de Gestión de Calidad</t>
  </si>
  <si>
    <t>Jose Daniel Izquierdo Acosta
Auditor Líder
Marlene Salazar Ramos
Auditor en Proceso de Formación</t>
  </si>
  <si>
    <t>Coordinación de Calidad</t>
  </si>
  <si>
    <t>DÍA 3</t>
  </si>
  <si>
    <t>GESTIÓN DE INFRAESTRUCTURA
(SEDE CHAPINERO)</t>
  </si>
  <si>
    <t>Determinar el grado de conformidad del proceso frente a los requisitos del Sistema de Gestión de Calidad y hacer seguimiento a las acciones adelantadas, resultado de las No Conformidades identificadas en la última auditoria</t>
  </si>
  <si>
    <t xml:space="preserve"> 5.3 - 5.4.1 – 6.3 - 8.2.3 - 8.4 - 8.5</t>
  </si>
  <si>
    <t>Dr. Luis Fernando Cárdenas
Director División de Infraestructura</t>
  </si>
  <si>
    <r>
      <t xml:space="preserve">Diana Carolina Güiza
Auditor Líder
</t>
    </r>
    <r>
      <rPr>
        <b/>
        <sz val="12"/>
        <color rgb="FFFF0000"/>
        <rFont val="Verdana"/>
        <family val="2"/>
      </rPr>
      <t xml:space="preserve">
</t>
    </r>
    <r>
      <rPr>
        <b/>
        <sz val="12"/>
        <rFont val="Verdana"/>
        <family val="2"/>
      </rPr>
      <t>*(Por falta de disponibilidad de auditores se cuenta unicamente con auditor lider para la auditoria del proceso, se contará con apoyo directo de la Coordinadora de Gestión de Calidad obrando como auditora acompañante)</t>
    </r>
  </si>
  <si>
    <t>Oficina División de Infraestructura
(Sede Chapinero)</t>
  </si>
  <si>
    <t>GESTIÓN DE INFRAESTRUCTURA
(SEDE NORTE)</t>
  </si>
  <si>
    <t>Oficina División de Infraestructura
(Sede Norte)</t>
  </si>
  <si>
    <t>DÍA 4</t>
  </si>
  <si>
    <t>8:00:00 a.m.</t>
  </si>
  <si>
    <t>GESTIÓN FINANCIERA</t>
  </si>
  <si>
    <t>Determinar la conformidad del proceso frente a los requisitos aplicables.</t>
  </si>
  <si>
    <t>5.3- 5.4.1  - 6.1 - 8.2.3 - 8.2.4 - 8.3 - 8.4 - 8.5.</t>
  </si>
  <si>
    <t>Dra. Martha Lucia Robayo
Directora División Financiera</t>
  </si>
  <si>
    <t>Henry Guillermo Acosta Pérez
Auditor Líder
Luis Arbey Hernandez García
Auditor Calificado
Vicente de Paul Cobos Camero
Auditor en Proceso de Formación</t>
  </si>
  <si>
    <t>División Financiera</t>
  </si>
  <si>
    <t>DÍA 5</t>
  </si>
  <si>
    <t>GESTIÓN TECNOLÓGICA DE LA INFORMACIÓN</t>
  </si>
  <si>
    <t>5.3- 5.4.1 - 6.3 - 7.6 - 8.2.3 - 8.2.4 - 8.3 - 8.4 - 8.5.</t>
  </si>
  <si>
    <t>Dr. Francisco José Agray
Director Centro de Tecnologías de la Información</t>
  </si>
  <si>
    <t>Claudia Jimena Sánchez Rueda
Auditor Lider
Rafael Eduardo Bohorquez López
Auditor Calificado</t>
  </si>
  <si>
    <t>Dirección Centro de Tecnologías de la Información</t>
  </si>
  <si>
    <t>DÍA 6</t>
  </si>
  <si>
    <t>GESTIÓN DE TALENTO HUMANO</t>
  </si>
  <si>
    <t>5.3- 5.4.1 – 5.5.1 - 6.2.1 – 6.2.2 – 6.4 -  - 8.2.3 -  8.4 - 8.5.</t>
  </si>
  <si>
    <t>Dr. Orlando Pinzón Chacón
Jefe de Personal</t>
  </si>
  <si>
    <t>Marcela Galindo Molina
Auditor Líder
Mónica Bibiana Castro Rodríguez
Auditor Calificado</t>
  </si>
  <si>
    <t>Oficina de Personal</t>
  </si>
  <si>
    <t>DÍA 7</t>
  </si>
  <si>
    <t>4 Horas Aprox.</t>
  </si>
  <si>
    <t xml:space="preserve">GESTIÓN ACADÉMICA
FACULTADES Y PROGRAMAS 
SEDE CHAPINERO </t>
  </si>
  <si>
    <t>5.4.1 - 6.2.1 - 7.1 - 7.2 - 7.5.1 - 7.5.3 - 7.5.4 - 7.5.5 - 8.2.3 - 8.2.4 - 8.3 - 8.4 - 8.5</t>
  </si>
  <si>
    <t>Dr. Jose Luis Macias
Asistente Vicerrectoría Académica
Decanos o Directores
Equipo del Comité de Calidad</t>
  </si>
  <si>
    <r>
      <t xml:space="preserve">David Leonardo Flechas Hernández
Auditor Líder
</t>
    </r>
    <r>
      <rPr>
        <b/>
        <sz val="12"/>
        <rFont val="Verdana"/>
        <family val="2"/>
      </rPr>
      <t>*(Por falta de disponibilidad de auditores se cuenta unicamente con auditor lider para la auditoria del proceso, se contará con apoyo directo de la Coordinadora de Gestión de Calidad obrando como auditora acompañante)</t>
    </r>
  </si>
  <si>
    <t>DÍA 8</t>
  </si>
  <si>
    <t>2704/2015</t>
  </si>
  <si>
    <t>GESTIÓN ACADÉMICA
FACULTADES Y PROGRAMAS 
SEDE CANDELARIA</t>
  </si>
  <si>
    <t xml:space="preserve">Dr. Jose Luis Macias
Asistente Vicerrectoría Académica
Decanos o Directores
Equipo del Comité de Calidad
</t>
  </si>
  <si>
    <t>4  Horas Aprox.</t>
  </si>
  <si>
    <t>DÍA 9</t>
  </si>
  <si>
    <t>GESTIÓN ACADÉMICA
FACULTADES Y PROGRAMAS 
SEDE NORTE</t>
  </si>
  <si>
    <t>1: 00:00 p.m.</t>
  </si>
  <si>
    <t>GESTIÓN ACADÉMICA
FACULTADES Y PROGRAMAS
SEDE NORTE</t>
  </si>
  <si>
    <t>DÍA 10</t>
  </si>
  <si>
    <t>GESTIÓN DE BIBLIOTECA 
(SEDE CHAPINERO)</t>
  </si>
  <si>
    <t>Verificar el cumplimiento de los requisitos propios del proceso, así como hacer seguimiento al avance en  la Oportunidad de Mejora identificada en la última auditoría.</t>
  </si>
  <si>
    <t>Dra. Diana Carolina Martinez
Jefe de Bibliotecas</t>
  </si>
  <si>
    <t>Oficina de Jefatura de Biblioteca</t>
  </si>
  <si>
    <t xml:space="preserve">2:00:00 p.m. </t>
  </si>
  <si>
    <t>GESTIÓN DE BIBLIOTECA 
(SEDE CANDELARIA)</t>
  </si>
  <si>
    <t>DÍA 11</t>
  </si>
  <si>
    <t>8:00:00 .a.m.</t>
  </si>
  <si>
    <t>ADMISIÓN</t>
  </si>
  <si>
    <t>5.3 -  5.4.1 - 6.2.1 - 7.1 - 7.2  7.5.1 - 7.5.3 - 7.5.4 - 7.5.5 - 8.2.1 - 8.2.3 - 8.2.4 - 8.3  - 8.4 - 8.5</t>
  </si>
  <si>
    <t>Dr. Luis Sneyder Ortiz
Jefe Oficina de Admisión y Registro</t>
  </si>
  <si>
    <t>Oficina de Admisiones y Registro</t>
  </si>
  <si>
    <t>REGISTRO ACADÉMICO</t>
  </si>
  <si>
    <t>5.3 - 5.4.1 - 6.2.1 - 7.1 - 7.2 - 7.5.1  - 7.5.3 - 7.5.4 - 7.5.5 - 8.2.3 - 8.2.4 - 8.3 - 8.4 - 8.5</t>
  </si>
  <si>
    <t>DÍA 12</t>
  </si>
  <si>
    <t>8:00 a.m.</t>
  </si>
  <si>
    <t>EDICIONES UNISALLE</t>
  </si>
  <si>
    <t>5.3- 5.4.1 - 6.2.1 - 7.1 - 7.2 – 7.3 - 7.5.1 - 7.5.3 - 7.5.4 - 7.5.5 - 8.2.1  - 8.2.3 - 8.2.4 - 8.3 - 8.4 - 8.5.</t>
  </si>
  <si>
    <t>Dr. Guillermo Alberto González Triana
Jefe de Publicaciones</t>
  </si>
  <si>
    <t>Alejandra Sierra Monsalve
Auditor Líder
José Armando Cipagauta Marín
Auditor en Proceso de Formación</t>
  </si>
  <si>
    <t>Oficina de Publicaciones</t>
  </si>
  <si>
    <t>DÍA 13</t>
  </si>
  <si>
    <t>1.5 Horas</t>
  </si>
  <si>
    <t>REUNIÓN DE CIERRE AUDITORIO AZUL (SEDE CHAPINERO)</t>
  </si>
  <si>
    <t>NOMBRES</t>
  </si>
  <si>
    <t>FIRMAS</t>
  </si>
  <si>
    <t>CARGO</t>
  </si>
  <si>
    <t>ELABORÓ</t>
  </si>
  <si>
    <t>Coordinadora Oficina de Gestión de Calidad</t>
  </si>
  <si>
    <t>REVISÓ</t>
  </si>
  <si>
    <t>Representante de la Dirección</t>
  </si>
  <si>
    <t>APROBÓ</t>
  </si>
  <si>
    <t>Eduardo Ángel Reyes</t>
  </si>
  <si>
    <t>Vicerrector Administrativo</t>
  </si>
  <si>
    <r>
      <t>Nota:</t>
    </r>
    <r>
      <rPr>
        <sz val="11"/>
        <color indexed="8"/>
        <rFont val="Verdana"/>
        <family val="2"/>
      </rPr>
      <t xml:space="preserve"> El presente plan debe ser divulgado a todas las partes interesadas 15 días antes de la ejecución de la auditoria</t>
    </r>
  </si>
  <si>
    <t>Por definir</t>
  </si>
  <si>
    <t>Por  definir</t>
  </si>
  <si>
    <t>Oficina de Coordinación de Biblioteca
Sede Candelaria</t>
  </si>
  <si>
    <t>Siomara Silva Villamizar
Auditor Líder
Diana Carolina Pardo 
Auditor Calificado</t>
  </si>
  <si>
    <t xml:space="preserve">
14/04/2015</t>
  </si>
  <si>
    <r>
      <t xml:space="preserve">Claudia Jimena Sánchez Rueda
Auditor Líder
</t>
    </r>
    <r>
      <rPr>
        <b/>
        <sz val="12"/>
        <rFont val="Verdana"/>
        <family val="2"/>
      </rPr>
      <t>*(Por falta de disponibilidad de auditores se cuenta unicamente con auditor lider para la auditoria del proceso, se contará con apoyo directo de la Coordinadora de Gestión de Calidad obrando como auditora acompañante)</t>
    </r>
  </si>
  <si>
    <r>
      <rPr>
        <sz val="12"/>
        <color rgb="FF00B0F0"/>
        <rFont val="Verdana"/>
        <family val="2"/>
      </rPr>
      <t xml:space="preserve">15 </t>
    </r>
    <r>
      <rPr>
        <sz val="12"/>
        <rFont val="Verdana"/>
        <family val="2"/>
      </rPr>
      <t>de Junio al 19 de agosto de 2016</t>
    </r>
  </si>
  <si>
    <t>Equipo de Calidad: Claudia Fernández Cubides
                               Diana Carolina Bohórquez Gil</t>
  </si>
  <si>
    <t>Versión:</t>
  </si>
  <si>
    <t>No.</t>
  </si>
  <si>
    <t>Cumplimiento</t>
  </si>
  <si>
    <t>Operación</t>
  </si>
  <si>
    <t>Tecnológíca</t>
  </si>
  <si>
    <t>Código:</t>
  </si>
  <si>
    <t>Fecha:</t>
  </si>
  <si>
    <r>
      <t xml:space="preserve">PLAN ANUAL DE CONTRATACION Y COMPRAS
</t>
    </r>
    <r>
      <rPr>
        <sz val="11"/>
        <rFont val="HelveticaNeueLT Com 45 Lt"/>
        <family val="2"/>
      </rPr>
      <t>Compras, Inventarios y Activos</t>
    </r>
  </si>
  <si>
    <t>Tipo de Contrato</t>
  </si>
  <si>
    <t>Modalidad de Contratación</t>
  </si>
  <si>
    <t>Mes proyectado de la contratación</t>
  </si>
  <si>
    <t>Descripción del elemento</t>
  </si>
  <si>
    <t>No. de bienes a adquirir</t>
  </si>
  <si>
    <t>Precio de los bienes y servicios que se pretenden contratar 
(Valor presupuestado incluido IVA)</t>
  </si>
  <si>
    <t>Modalidad de pago</t>
  </si>
  <si>
    <t>Fecha proyectada de pago o plan de pagos</t>
  </si>
  <si>
    <t>Proyecto de Inversión/ Gastos de Funcionamiento</t>
  </si>
  <si>
    <t>GCS-FO-020</t>
  </si>
  <si>
    <t>Derecho privado</t>
  </si>
  <si>
    <t>Cuenta Contable</t>
  </si>
  <si>
    <t>Departamento o Centro de Costo</t>
  </si>
  <si>
    <t>CONTRATO PRESTACION DE SERVICIOS PERSONA NATURAL</t>
  </si>
  <si>
    <t>De acuerdo a solicitud de Auditoria Interna</t>
  </si>
  <si>
    <t>N/A</t>
  </si>
  <si>
    <t>Gasto de Funcionamiento</t>
  </si>
  <si>
    <t>Sujeto a clausulado contractual</t>
  </si>
  <si>
    <t>De acuerdo al periodo pactado</t>
  </si>
  <si>
    <t>Tres colaboradores por ciclo académico</t>
  </si>
  <si>
    <t>Capacitaciones y estudios académicos, dirigidos al personal de la oficina de Auditoría Interna</t>
  </si>
  <si>
    <t>Pago contraentrega</t>
  </si>
  <si>
    <t>$ 1,000,000</t>
  </si>
  <si>
    <t>Adquisición de licencias para la operación de plataformas de uso de la oficina de Auditoría Interna</t>
  </si>
  <si>
    <t>Pago a la firma del contrato</t>
  </si>
  <si>
    <t>Adquisición de pasajes aéreos de acuerdo a los alcances del Plan de Auditorias</t>
  </si>
  <si>
    <t xml:space="preserve">Febrero y junio de 2020 </t>
  </si>
  <si>
    <t>Febrero y Junio de 2020</t>
  </si>
  <si>
    <t>Movilización terrestre</t>
  </si>
  <si>
    <t>Enero de 2020 y De acuerdo a solicitud de Auditoría Interna</t>
  </si>
  <si>
    <t>Enero $147.000 y De acuerdo al periodo pactado</t>
  </si>
  <si>
    <t>Compra de servicios alimentarios de acuerdo a las reuniones y/o capacitaciones programadas por la Dirección de Auditoría Interna</t>
  </si>
  <si>
    <t>HONORARIOS CAPACITACIONES (ODP)</t>
  </si>
  <si>
    <t>AFILIACIONES Y SOSTENIMIENTO (ODP)</t>
  </si>
  <si>
    <t>PASAJES AEREOS (ODP)</t>
  </si>
  <si>
    <t>PASAJES TERRESTRES (ODP)</t>
  </si>
  <si>
    <t>ATENCIONES Y REFRIGERIOS(ODP)</t>
  </si>
  <si>
    <t>ELEMENTOS DE ASEO Y CAFETERIA (ODP)</t>
  </si>
  <si>
    <t>Adquisición de elementos de aseo y cafetería de acuerdo a demanda de la Dirección de Auditoría Interna</t>
  </si>
  <si>
    <t>PAPELERIA Y UTILES DE ESCRITORIO (ODP)</t>
  </si>
  <si>
    <t>Compra de insumos de papelería</t>
  </si>
  <si>
    <t>ACTUALIZACION O MANTENIMIENTO LICENCIAS PERPETUAS (ODP)</t>
  </si>
  <si>
    <t>Pago periódico para mantenimiento o renovación de Licencias, sujeto a necesidades de la oficina de Auditoría Interna</t>
  </si>
  <si>
    <t>Adquisición de insumos de mantenimientos de acuerdo a demanda de la Dirección de Auditoría Interna</t>
  </si>
  <si>
    <t>Desplazamiento terrestre para efectos de gestión Auditoría Sasaima</t>
  </si>
  <si>
    <t>INSUMOS PARA MANTENIMIENTOS (ODP)</t>
  </si>
  <si>
    <t>VIATICOS (ODP)</t>
  </si>
  <si>
    <t>COMBUSTIBLES Y LUBRICANTES (ODP)</t>
  </si>
  <si>
    <t>PEAJES (ODP)</t>
  </si>
  <si>
    <t>$3,870.400</t>
  </si>
  <si>
    <t>Enero de 2020 se traslado a las cuentas combustibles y peajes $ 129.600</t>
  </si>
  <si>
    <t xml:space="preserve">Enero de 2020 se traslado de la cuenta de Viáticos  para el pago de combustible $75.000 </t>
  </si>
  <si>
    <t>Enero de 2020 se traslado de la cuenta de Viáticos  para el pago de peajes $54.600</t>
  </si>
  <si>
    <t>4 Contratos de consultoría o asesoría en materias o especialidades específicas para  ejercicios de la oficina de Auditoría Interna</t>
  </si>
  <si>
    <t>ORDEN DE COMPRA</t>
  </si>
  <si>
    <t>2 PEDIDOS AL AÑO
MARZO - AGOSTO</t>
  </si>
  <si>
    <t>PAPELERIA ÚTILES ESCRITORIO
(COMPRA DE INSUMOS PAPEL, CINTA, ESFEROS, CD, ETC…)</t>
  </si>
  <si>
    <t>GASTOS DE FUNCIONAMIENTO</t>
  </si>
  <si>
    <t>PAGO CONTRA ENTREGA</t>
  </si>
  <si>
    <t>A LA TERMINACIÓN DEL CONTRATO, PRESTACIÓN DEL SERVICIO O ENTREGA DEL BIEN</t>
  </si>
  <si>
    <t>DE ACUERDO AL CRONOGRAMA ESTABLECIDO PARA EL DESARROLLO DEL PROCESO DE CONVOCATORÍA Y SELECCIÓN APROBADO POR LA VRAC PARA CADA CICLO ACADÉMICO</t>
  </si>
  <si>
    <t>HONORARIOS
(REALIZACIÓN DE PRUEBAS PSICOTÉCNICAS PARA LOS PROCESOS DE CONVOCATORIA Y SELECCIÓN DE PROFESORES)</t>
  </si>
  <si>
    <t>ENERO-DICIEMBRE</t>
  </si>
  <si>
    <t>SERVICIO TELEFONO
(SERVICIO DE MENSAJES DE TEXTO MEPE PARA ENVIAR INFORMACIÓN RELEVANTE AL CUERPO DOCENTE)</t>
  </si>
  <si>
    <t>PAGO POR CUOTAS</t>
  </si>
  <si>
    <t>MENSUAL</t>
  </si>
  <si>
    <t>EL MANTENIMIENTO SE EFECTUARÁ DE ACUERDO A LAS NECESIDADES</t>
  </si>
  <si>
    <t>MANTENIMIENTO EQUIPO DE COMPUTO</t>
  </si>
  <si>
    <t>MANTENIMIENTO EQUIPO OFICINA</t>
  </si>
  <si>
    <t>MARZO</t>
  </si>
  <si>
    <t>ACTUALIZ O MNTMTO LIC PERPETUA
(COMPRA Y MANTENIMIENTO DE LICENCIA DE COREL PARA EL DIRECTOR DE CARRERA ACADÉMICA)</t>
  </si>
  <si>
    <t>DE ACUERDO AL CRONOGRAMA DE ACTIVIDADES DEFINIDO POR LA VRAC</t>
  </si>
  <si>
    <t>ALOJAMIENTO Y ALIMENTACION</t>
  </si>
  <si>
    <t>PASAJES AEREOS</t>
  </si>
  <si>
    <t>ELEMENTOS DE ASEO Y CAFETERIA</t>
  </si>
  <si>
    <t>MUEBLES Y ENSERES - 
TRES SILLAS GIRATORIAS ASIGNADAS A LA DIRRECIÓN DE CARRERA ACADÉMICA</t>
  </si>
  <si>
    <t>PROYECTO DE INVERSIÓN VRAC 2020 - ACTUALIZACIÓN EQUIPOS TECNOLÓGICOS Y DE OFICINA</t>
  </si>
  <si>
    <t>COMPUTADORAS E IMPRESORAS - 2 EQUIPOS PERFIL 1 ASIGNADOS A LA DIRRECIÓN DE CARRERA ACADÉMICA</t>
  </si>
  <si>
    <t>ODP</t>
  </si>
  <si>
    <t xml:space="preserve">Semestral </t>
  </si>
  <si>
    <t>Atenciones y refrigerios  (Se proyectará para reuniones y eventos culturales del Centro de Lenguas)</t>
  </si>
  <si>
    <t>Gastos de funcionamiento.</t>
  </si>
  <si>
    <t>Pago contra entrega</t>
  </si>
  <si>
    <t xml:space="preserve">A la terminación de la prestación del servicio. </t>
  </si>
  <si>
    <t>Mensual</t>
  </si>
  <si>
    <t>Fotocopias (Se proyectará para gastos de quizzes, examenes de mitad, final de los cursos; así como, las cartillas y hojas de respuesta de la prueba diagnóstico institucional.</t>
  </si>
  <si>
    <t>Papelería y útiles escritorio (Se proyectarán dos compras según la necesidad del centro)</t>
  </si>
  <si>
    <t xml:space="preserve">A la terminación de la entrega. </t>
  </si>
  <si>
    <t>Contrato de prestación de servicios</t>
  </si>
  <si>
    <t>Honorarios para un funcionario (Serán contratados los instructores de inglés que acomapañan el proceso de aplicación de la prueba diagnóstico institucional)</t>
  </si>
  <si>
    <t xml:space="preserve">Gastos de funcionamiento. </t>
  </si>
  <si>
    <t xml:space="preserve">Honorarios docentes invitados (Se proyectará la contratación de docentes invitados y expertos en temas culturales, de acuerdos a las actividades planeadas). </t>
  </si>
  <si>
    <t>Gastos de funcionamiento</t>
  </si>
  <si>
    <t>Mantenimiento y reparaciones (Se proyectará para la adecuación y mantenimiento de los equipos tecnológicos)</t>
  </si>
  <si>
    <t xml:space="preserve">Gastos de funcionamiento </t>
  </si>
  <si>
    <t>Auxilio para un funcionario ( Se proyectará para las salidas de representación del Centro de Lenguas)</t>
  </si>
  <si>
    <t xml:space="preserve">ORDEN DE PEDIDO </t>
  </si>
  <si>
    <t>DERECHO PRIVADO</t>
  </si>
  <si>
    <t>SOBRE TASA DEL AÑO 2019 SUPERINTENDENCIA DE SALUD</t>
  </si>
  <si>
    <t>NA</t>
  </si>
  <si>
    <t>$ 500,000,00</t>
  </si>
  <si>
    <t>FUNCIONAMIENTO</t>
  </si>
  <si>
    <t>30 DIAS RADICACION FACTURA</t>
  </si>
  <si>
    <t>LEGALIZACION ANTICIPO</t>
  </si>
  <si>
    <t>AGOSTO- SEPTIEMBRE</t>
  </si>
  <si>
    <t>31 CONGRESO DE OPTOMETRIA FERIA DE VISION Y OPTICA - 
EXPOSVISION - LAS VEGAS</t>
  </si>
  <si>
    <t>$917,509,00</t>
  </si>
  <si>
    <t>PAGO CONTRAENTREGA</t>
  </si>
  <si>
    <t>AGOSTO</t>
  </si>
  <si>
    <t>AGOSTO - SEPTIEMBRE</t>
  </si>
  <si>
    <t>31 CONGRESO DE OPTOMETRIA FERIA DE VISION Y OPTICA - 
EXPOVISION - LAS VEGAS</t>
  </si>
  <si>
    <t>$ 1,000,000,00</t>
  </si>
  <si>
    <t>AGOSTO-</t>
  </si>
  <si>
    <t>31 CONGRESO DE OPTOMETRIA FERIA DE VISION Y OPTICA - 
EXPOVISION-LAS VEGAS</t>
  </si>
  <si>
    <t>$ 2,500,000,00</t>
  </si>
  <si>
    <t xml:space="preserve">AGOSTO - </t>
  </si>
  <si>
    <t>ORDEN DE PEDIDO</t>
  </si>
  <si>
    <t>ABRIL - AGOSTO</t>
  </si>
  <si>
    <t>REUNION JUNTA DIRECTIVAS Y REUNION DE TRABAJO</t>
  </si>
  <si>
    <t>$1,000,000,00</t>
  </si>
  <si>
    <t>ABRIL-AGOSTO</t>
  </si>
  <si>
    <t>MAYO- OCTUBRE</t>
  </si>
  <si>
    <t>MAYO-OCTUBRE</t>
  </si>
  <si>
    <t>MARZO - AGOSTO</t>
  </si>
  <si>
    <t>COMPRA DE INSUMOS DE CAFETERIA Y  Y ASEO</t>
  </si>
  <si>
    <t>$ 5,500,00,00</t>
  </si>
  <si>
    <t>MARZO- AGOSTO</t>
  </si>
  <si>
    <t>COMPRA DE GUANTES Y TAPABOCAS</t>
  </si>
  <si>
    <t>$500,000,00</t>
  </si>
  <si>
    <t>MARZO - AGOSTO-OCTUBRE</t>
  </si>
  <si>
    <t>COMPRA DE INSUMOS MEDICOS PARA LA PRACTICA DE LOS ESTUDIANTES</t>
  </si>
  <si>
    <t>$ 11,000,000,00</t>
  </si>
  <si>
    <t>MARZO- AGOSTO OCTUBRE</t>
  </si>
  <si>
    <t>MARZ0- OCTUBRE</t>
  </si>
  <si>
    <t>COMPRA DE INSUMOS DE LABORATORIO PAR LA PARACTICA DE LOS ESTUDIANTES</t>
  </si>
  <si>
    <t>MARZO- OCTUBRE</t>
  </si>
  <si>
    <t>DE ENERO A NOVIEMRE</t>
  </si>
  <si>
    <t>PAGO - COMPRA LENTES OFTALMICOS- LENTES DE CONTACTO -  MONTURAS</t>
  </si>
  <si>
    <t>$ 350,000,,000</t>
  </si>
  <si>
    <t>COMPRA 0 DE PAPELERIA Y UTILES DE ESCRITORIO</t>
  </si>
  <si>
    <t>$12,000,000,00</t>
  </si>
  <si>
    <t>MAYO - NOVIEMBRE</t>
  </si>
  <si>
    <t>COMPRA DE INSUMOS PARA EL MANTENIEMTO DE LOS EQUIPOS  DE LABORATORIO</t>
  </si>
  <si>
    <t>$ 10,000,000,00</t>
  </si>
  <si>
    <t>FEBRERO - AGOSTO</t>
  </si>
  <si>
    <t>MANTENIMEINTO DE IMPRESORAS Y EQUIPO DE COMPUTO</t>
  </si>
  <si>
    <t>FEBRERO- AGOSTO</t>
  </si>
  <si>
    <t>MAYO- NOVIEMBRE</t>
  </si>
  <si>
    <t xml:space="preserve">MANTENIMENTO  PREVENTIVO Y CORRECTIVO DE LOS EQUIPOS NDE LA CLINICA DE OPTOMETRIA </t>
  </si>
  <si>
    <t>$45,000,000,00</t>
  </si>
  <si>
    <t>50% ANTICIPO Y 50% FINALIZAR</t>
  </si>
  <si>
    <t>MANTENIMINTO DE LOS EQUIPOS DE OFICINA</t>
  </si>
  <si>
    <t>$2,000,000,00</t>
  </si>
  <si>
    <t>ABRIL- AGOSTO</t>
  </si>
  <si>
    <t>Enero a Diciembre</t>
  </si>
  <si>
    <t>Compra de refrigerios con destino a comités y reuniones.</t>
  </si>
  <si>
    <t>Aproximadamente tres (3) compras por mes.</t>
  </si>
  <si>
    <t>Contado</t>
  </si>
  <si>
    <t>Enero a Noviembre</t>
  </si>
  <si>
    <t>Septiembre</t>
  </si>
  <si>
    <t>Celebración día del Biólogo.</t>
  </si>
  <si>
    <t>Atención y celebración para aproximadamente doscientos (200) estudiantes y docentes del programa de Biología.</t>
  </si>
  <si>
    <t>Marzo</t>
  </si>
  <si>
    <t>Compra de insumos para uso en laboratorios agrupados en la cuenta de Elementos de Aseo y Cafetería.</t>
  </si>
  <si>
    <t>Aproximadamente diez (10) elementos en diferentes cantidades y presentaciones.</t>
  </si>
  <si>
    <t>30 días a partir de radicación de factura.</t>
  </si>
  <si>
    <t>Abril</t>
  </si>
  <si>
    <t>Octubre</t>
  </si>
  <si>
    <t>Febrero</t>
  </si>
  <si>
    <t>Compra de batas para docentes adscritos al Departamento</t>
  </si>
  <si>
    <t>Aproximadamente sesenta (60) batas.</t>
  </si>
  <si>
    <t>Agosto</t>
  </si>
  <si>
    <t>Compra semestral de insumos de laboratorio con destino a prácticas de docencia.</t>
  </si>
  <si>
    <t>Aproximadamente sesenta (60) elementos en diferentes cantidades y presentaciones.</t>
  </si>
  <si>
    <t>Compra de material de laboratorio con periodicidad mensual (Nitrógeno, CO2).</t>
  </si>
  <si>
    <t>Llenado de termos y reposición de pipetas cada mes.</t>
  </si>
  <si>
    <t>Febrero a Noviembre</t>
  </si>
  <si>
    <t>Compra periódica de elementos de papelería y útiles de escritorio</t>
  </si>
  <si>
    <t>Compra de tintas, marcadores, papel y elementos de papelería necesarios para suplir las necesidades de la actividad docente y administrativa.</t>
  </si>
  <si>
    <t>Junio</t>
  </si>
  <si>
    <t>Julio</t>
  </si>
  <si>
    <t>Noviembre</t>
  </si>
  <si>
    <t>SOLICITUD DE PAGO</t>
  </si>
  <si>
    <t>Enero a Junio</t>
  </si>
  <si>
    <t>Ejecución del presupuesto de auxilios para participación en eventos académicos y comisiones administrativas (Ciclo I).</t>
  </si>
  <si>
    <t>De acuerdo a las solicitudes radicadas.</t>
  </si>
  <si>
    <t>Julio a Diciembre</t>
  </si>
  <si>
    <t>Ejecución del presupuesto de auxilios para participación en eventos académicos y comisiones administrativas (Ciclo II).</t>
  </si>
  <si>
    <t>Ejecución del presupuesto de auxilios para participación en eventos académicos (Ciclo I).</t>
  </si>
  <si>
    <t>Ejecución del presupuesto de auxilios para participación en eventos académicos (Ciclo II).</t>
  </si>
  <si>
    <t>Ejecución del presupuesto de viáticos para comisiones administrativas (Ciclo I).</t>
  </si>
  <si>
    <t>Ejecución del presupuesto de viáticos para comisiones administrativas (Ciclo II).</t>
  </si>
  <si>
    <t>Ejecución del presupuesto de alojamiento y alimentación para comisiones administrativas (Ciclo I).</t>
  </si>
  <si>
    <t>Ejecución del presupuesto de alojamiento y alimentación para comisiones administrativas (Ciclo II).</t>
  </si>
  <si>
    <t>Ejecución del presupuesto de pasajes aéreos para comisiones administrativas y participación en eventos académicos (Ciclo I).</t>
  </si>
  <si>
    <t>Ejecución del presupuesto de pasajes aéreos para comisiones administrativas y participación en eventos académicos (Ciclo II).</t>
  </si>
  <si>
    <t>Ejecución del presupuesto de pasajes terrestres para comisiones administrativas y participación en eventos académicos (Ciclo I).</t>
  </si>
  <si>
    <t>Ejecución del presupuesto de pasajes terrestres para comisiones administrativas y participación en eventos académicos (Ciclo II).</t>
  </si>
  <si>
    <t>Pago derechos de afiliación a ACOFACIEN.</t>
  </si>
  <si>
    <t>Una (1) afiliación.</t>
  </si>
  <si>
    <t>Renovación del Certificado de Carencia de Informes por Tráfico de Estupefacientes (CCITE).</t>
  </si>
  <si>
    <t>Un (1) pago anual.</t>
  </si>
  <si>
    <t>Mayo</t>
  </si>
  <si>
    <t>Mantenimiento periódico de equipos de laboratorio ubicados en sedes Candelaria y Norte.</t>
  </si>
  <si>
    <t>Aproximadamente cien (150) equipos.</t>
  </si>
  <si>
    <t>Diciembre</t>
  </si>
  <si>
    <t>Insumos necesarios para realizar el mantenimiento periódico de equipos de laboratorio ubicados en sedes Candelaria y Norte.</t>
  </si>
  <si>
    <t>De acuerdo a las necesidades resultantes del trabajo de mantenimiento.</t>
  </si>
  <si>
    <t>Mantenimiento de equipos de computo asignados al Departamento.</t>
  </si>
  <si>
    <t>De acuerdo a las necesidades surgidas en el trascurso de la ventana de tiempo.</t>
  </si>
  <si>
    <t>Febrero a Diciembre</t>
  </si>
  <si>
    <t>Mantenimiento de equipo de oficina asignado al Departamento.</t>
  </si>
  <si>
    <t>Mantenimiento y reparaciones necesarias de elementos y equipos asignados al Departamento.</t>
  </si>
  <si>
    <t>Trabajos de mantenimiento en los espacios físicos del Departamento</t>
  </si>
  <si>
    <t>Pago de Auxilio a docentes para salidas académicas del programa de Biología (Ciclo I)</t>
  </si>
  <si>
    <t>Aproximadamente doce (12) salidas académicas.</t>
  </si>
  <si>
    <t>Pago de Auxilio a docentes para salidas académicas del programa de Biología (Ciclo II)</t>
  </si>
  <si>
    <t>Mantenimiento periódico de equipos ubicados en los  laboratorios de Biología ubicados en la sede Candelaria.</t>
  </si>
  <si>
    <t>Aproximadamente Díez (10) equipos.</t>
  </si>
  <si>
    <t>Insumos necesarios para realizar el mantenimiento periódico de equipos de laboratorio de Biología.</t>
  </si>
  <si>
    <t>Mantenimiento de equipos de computo asignados al programa de Biología.</t>
  </si>
  <si>
    <t>Mantenimiento de equipo de oficina asignados al programa de Biología.</t>
  </si>
  <si>
    <t>Trabajos de mantenimiento en los espacios físicos del programa de Biología</t>
  </si>
  <si>
    <t>Ejecución del presupuesto de pasajes aéreos para comisiones administrativas  (Ciclo I).</t>
  </si>
  <si>
    <t>Ejecución del presupuesto de pasajes aéreos para comisiones administrativas (Ciclo II).</t>
  </si>
  <si>
    <t>Ejecución del presupuesto de pasajes terrestres para comisiones administrativas (Ciclo I).</t>
  </si>
  <si>
    <t>Ejecución del presupuesto de pasajes terrestres para comisiones administrativas (Ciclo II).</t>
  </si>
  <si>
    <t>Aproximadamente quince (15) elementos en diferentes cantidades y presentaciones.</t>
  </si>
  <si>
    <t>Pago de honorarios para docentes invitados a eventos académicos.</t>
  </si>
  <si>
    <t>Un (1) invitado.</t>
  </si>
  <si>
    <t>30 días a partir de radicación de solicitud.</t>
  </si>
  <si>
    <t>Febrero a Julio</t>
  </si>
  <si>
    <t>Julio a Noviembre</t>
  </si>
  <si>
    <t>Agosto a Diciembre</t>
  </si>
  <si>
    <t>Pago por desarrollo de monitorias</t>
  </si>
  <si>
    <t>Seis (6) monitores.</t>
  </si>
  <si>
    <t>Auxilio económico a estudiantes para participación en eventos académicos.</t>
  </si>
  <si>
    <t>Seis (6) estudiantes.</t>
  </si>
  <si>
    <t>Pago de Auxilio a docentes para salidas académicas del programa de Maestría en Recurso Hídrico Continental</t>
  </si>
  <si>
    <t>Dos (2) salidas académicas.</t>
  </si>
  <si>
    <t>Aproximadamente cuatro (4) equipos.</t>
  </si>
  <si>
    <t>Dos (2) monitores.</t>
  </si>
  <si>
    <t>Cuatro (4) estudiantes.</t>
  </si>
  <si>
    <t>Compra de planchas de calentamiento con destino a los laboratorios de la sede Candelaria.</t>
  </si>
  <si>
    <t>Cuatro (4) unidades.</t>
  </si>
  <si>
    <t>Inversión</t>
  </si>
  <si>
    <t>Compra de bomba de vacío para los laboratorios de la sede Candelaria.</t>
  </si>
  <si>
    <t>Una (1) unidad.</t>
  </si>
  <si>
    <t>Compra de pantallas LED para uso en las unidades de exhibición del Museo de La Salle.</t>
  </si>
  <si>
    <t>Dos (2) unidades.</t>
  </si>
  <si>
    <t>Compra de video beam con destino a laboratorio de hidrobiología y Museo de La Salle.</t>
  </si>
  <si>
    <t>Compra de refrigerios para atención a visita de pares académicos y grupos focales (Acreditación programa de Biología - Registro Química Farmacéutica)</t>
  </si>
  <si>
    <t>Marzo a Noviembre</t>
  </si>
  <si>
    <t>Pago por asesoría a docentes para para la elaboración de guías de diseño de espacios académicos virtuales (1 por área).</t>
  </si>
  <si>
    <t>Cinco (5) pagos.</t>
  </si>
  <si>
    <t>Abril a Diciembre</t>
  </si>
  <si>
    <t>Solicitud de pago</t>
  </si>
  <si>
    <t>Julio - Agosto de 2020</t>
  </si>
  <si>
    <t>Auxilo económico por comisiones</t>
  </si>
  <si>
    <t>Gastos de Funcionamiento</t>
  </si>
  <si>
    <t>Julio - Agosto</t>
  </si>
  <si>
    <t xml:space="preserve">Auxilo económico por viaje a Medellín </t>
  </si>
  <si>
    <t>Noviembre - Diciembre de 2020</t>
  </si>
  <si>
    <t>Noviembre - Diciembre</t>
  </si>
  <si>
    <t>Marzo a Noviembre de 2020</t>
  </si>
  <si>
    <t>Auxilio económico para otros eventos, salidas de campo, entre otros</t>
  </si>
  <si>
    <t>Abril de 2020</t>
  </si>
  <si>
    <t>Honorarios diseño de renders e infografías de la novena estapa de renovación Museográfica del tercer piso de la Exposición permanente</t>
  </si>
  <si>
    <t>De acuerdo a los términos de pago establecidos en el contrato de prestación de servicios persona natural</t>
  </si>
  <si>
    <t>De conformidad con el contrato</t>
  </si>
  <si>
    <t>Julio de 2020</t>
  </si>
  <si>
    <t>Honorarios para renovación museográfica de exposición permanente del Museo</t>
  </si>
  <si>
    <t>Orden de pedido</t>
  </si>
  <si>
    <t>Febrero de 2020</t>
  </si>
  <si>
    <t>Renovación Membresía Zona C</t>
  </si>
  <si>
    <t>30 días Radicación Facturas</t>
  </si>
  <si>
    <t>Renovación Membresía ICOM</t>
  </si>
  <si>
    <t>Renovación Membresía ACH</t>
  </si>
  <si>
    <t>Renovación Membresía SPNHC</t>
  </si>
  <si>
    <t>Pago en Línea</t>
  </si>
  <si>
    <t>Solictud de compra</t>
  </si>
  <si>
    <t>Julio a Noviembre de 2020</t>
  </si>
  <si>
    <t>Pasajes aéreos eventos (Asambleas, congresos , comisiones)</t>
  </si>
  <si>
    <t>Julio  a noviembre</t>
  </si>
  <si>
    <t>De enero a noviembre de 2020</t>
  </si>
  <si>
    <t>Atenciones y refrigerios eventos y reuniones</t>
  </si>
  <si>
    <t>Febrero, marzo abril, mayo y junio de 2020</t>
  </si>
  <si>
    <t>Auxilio prácticas estudiantes servicios educativos Museo de La Salle y apoyo a las colecciones</t>
  </si>
  <si>
    <t>30 días Radicación Solicitud de pago</t>
  </si>
  <si>
    <t>Marzo, abril mayo y junio</t>
  </si>
  <si>
    <t>Julio, agosto, septiembre, octubre, noviembre y diciembre de 2020</t>
  </si>
  <si>
    <t>Julio, agosto, septiembre, octubrey noviembre</t>
  </si>
  <si>
    <t>Marzo de 2020</t>
  </si>
  <si>
    <t>Elementos de aseo y cafeterría, papel absorvente, bolsas ziploc y otros</t>
  </si>
  <si>
    <t>Septiembre y octubre de 2020</t>
  </si>
  <si>
    <t>Elementos de aseo y cafeterría, papel absorvente, bolsas ziploc deorizador y otros</t>
  </si>
  <si>
    <t>Elementos de protección personal: Guantes, tapabocas, respiradores, etc.</t>
  </si>
  <si>
    <t>Octubre de 2020</t>
  </si>
  <si>
    <t>Abril, mayo y junio de 2020</t>
  </si>
  <si>
    <t xml:space="preserve">Compra de  linternas e impresión de brochure servicios educativos </t>
  </si>
  <si>
    <t>Mayo, junio y julio</t>
  </si>
  <si>
    <t>Agosto de 2020</t>
  </si>
  <si>
    <t>Elementos publicitarios como obsequio para instituciones que nos visitan</t>
  </si>
  <si>
    <t xml:space="preserve">Solicitud  de servicio fotocopiado </t>
  </si>
  <si>
    <t xml:space="preserve">Fotocopias guías colegios </t>
  </si>
  <si>
    <t>30 días Radicación Formato de solicitud fotocopiado</t>
  </si>
  <si>
    <t>Compra de comida para peces</t>
  </si>
  <si>
    <t>Mayo a junio de 2020</t>
  </si>
  <si>
    <t>Compra bandejas depósito de mamíferos</t>
  </si>
  <si>
    <t>Junio a agosto</t>
  </si>
  <si>
    <t>Julio  a octubre de 2020</t>
  </si>
  <si>
    <t>Cajas de guarda, cajas cornel, entre otros</t>
  </si>
  <si>
    <t>Agosto a novimbre</t>
  </si>
  <si>
    <t>Pedido de papelería resmas, sobres, esferos, pegante, etc</t>
  </si>
  <si>
    <t>Enero a noviembre de 2020</t>
  </si>
  <si>
    <t>Impresiones a color entre otros</t>
  </si>
  <si>
    <t xml:space="preserve">Elaboración de pendones e infografías </t>
  </si>
  <si>
    <t>Solicitud a la VRAC</t>
  </si>
  <si>
    <t>Mayo s septiembre de 2020</t>
  </si>
  <si>
    <t>Pago de inscripciones a eventos (congresos entre otros)</t>
  </si>
  <si>
    <t>Mayo a septiembre</t>
  </si>
  <si>
    <t>Mayo de 2020</t>
  </si>
  <si>
    <t>Compra de obsequio noche en el Museo</t>
  </si>
  <si>
    <t>Traslado de presupuesto interno (tienda unisalle)</t>
  </si>
  <si>
    <t>Febrero a Noviembre de 2020</t>
  </si>
  <si>
    <t>Pago transporte terrerestre, reuniones u otros</t>
  </si>
  <si>
    <t>Insumo para mantenimientos: como pintura, luces, cables, conectores, tomas entre otros</t>
  </si>
  <si>
    <t>Insumos como chapas, cables, magueras, tornillos entre otros</t>
  </si>
  <si>
    <t xml:space="preserve">Mantenimiento preventivo de Impresoras, scaners, </t>
  </si>
  <si>
    <t>Mantenimiento preventivo de acuarios</t>
  </si>
  <si>
    <t>Mantenimiento preventivo de Microscopios</t>
  </si>
  <si>
    <t>Mantenimiento preventivo de Neveras</t>
  </si>
  <si>
    <t>Mantenimiento preventivo de  Equipo Osmosis Inversa</t>
  </si>
  <si>
    <t>Septiembre de 2020</t>
  </si>
  <si>
    <t>Mantenimiento preventivo de Diademas inhalambricas y equipos de oficina</t>
  </si>
  <si>
    <t>Mastenimiento preventivo Aspiradora Hyla y herramientas</t>
  </si>
  <si>
    <t>Mantenimeinto y reparaciones áreas de exhibición y depósitos de colecciones</t>
  </si>
  <si>
    <t>Pago de transporte, fletes y acarreos que requiera alguna compra</t>
  </si>
  <si>
    <t xml:space="preserve">Impresión de piezas comunicativas e informativas (Pendones, vinilos, plotters, brochures, etc…) </t>
  </si>
  <si>
    <t xml:space="preserve">Presupuesto de Inversión </t>
  </si>
  <si>
    <t>Compra de licencia ZBRUSCH</t>
  </si>
  <si>
    <t>Compra de licencia de fotografía Helicon Remote multi-platform</t>
  </si>
  <si>
    <t>Compra UPS - Museo</t>
  </si>
  <si>
    <t>Compra de sillas Aula Multiple bloque E Museo de La Salle</t>
  </si>
  <si>
    <r>
      <t>Honorarios conferencistas invitados -</t>
    </r>
    <r>
      <rPr>
        <b/>
        <sz val="10"/>
        <rFont val="HelveticaNeueLT Com 45 Lt"/>
        <family val="2"/>
      </rPr>
      <t>internacionales</t>
    </r>
    <r>
      <rPr>
        <sz val="10"/>
        <rFont val="HelveticaNeueLT Com 45 Lt"/>
        <family val="2"/>
      </rPr>
      <t>- al VI Simposio Nacional y III Internacional de Experiencias Docentes</t>
    </r>
  </si>
  <si>
    <t xml:space="preserve"> US $3235</t>
  </si>
  <si>
    <t>Gasto de funcionamiento</t>
  </si>
  <si>
    <t>Pago a una cuota</t>
  </si>
  <si>
    <r>
      <t xml:space="preserve">Honorarios conferencistas invitados - </t>
    </r>
    <r>
      <rPr>
        <b/>
        <sz val="10"/>
        <rFont val="HelveticaNeueLT Com 45 Lt"/>
        <family val="2"/>
      </rPr>
      <t>nacionales</t>
    </r>
    <r>
      <rPr>
        <sz val="10"/>
        <rFont val="HelveticaNeueLT Com 45 Lt"/>
        <family val="2"/>
      </rPr>
      <t>- al VI Simposio Nacional y III Internacional de Experiencias Docentes</t>
    </r>
  </si>
  <si>
    <t>Hospedaje conferencistas</t>
  </si>
  <si>
    <t>Cena de bienvenida con los conferencistas</t>
  </si>
  <si>
    <t>Compraventa</t>
  </si>
  <si>
    <t>Tiquetes conferencistas del Simposio (2 internacionales y 2 nacionales)</t>
  </si>
  <si>
    <t>Honorarios docentes que orientan cursos intersemestrales</t>
  </si>
  <si>
    <t>Refrigerios Simposio Internacional de experiencias docentes</t>
  </si>
  <si>
    <t>Refrigerios cursos intersemestrales</t>
  </si>
  <si>
    <t xml:space="preserve">Pendones Simposio </t>
  </si>
  <si>
    <t>Separadores para promoción de cursos intersemestral para docentes</t>
  </si>
  <si>
    <t>Souvenir Simposio y cursos intersemestrales</t>
  </si>
  <si>
    <t>Auxilio apoyo logístico</t>
  </si>
  <si>
    <t>Almuerzo estudiantes de apoyo logístico</t>
  </si>
  <si>
    <t>Compra de papelería</t>
  </si>
  <si>
    <t>Junio - Noviembre</t>
  </si>
  <si>
    <t>Monitores Sistema de Acompañamiento Integral</t>
  </si>
  <si>
    <t>Honorarios orientadores cursos cortos en el semestre</t>
  </si>
  <si>
    <t>Agosto - Novimbre</t>
  </si>
  <si>
    <t>Refrigerios diplomado en Identidad Lasallista</t>
  </si>
  <si>
    <t>Cierre Diplomado en Identidad Lasallista</t>
  </si>
  <si>
    <t>Tiquete aereo. 
Congreso Mundial de Educación - Buenos Aires, Argentina</t>
  </si>
  <si>
    <t>Auxilio Congreso Mundial de Educación - Buenos Aires, Argentina</t>
  </si>
  <si>
    <t>US $200</t>
  </si>
  <si>
    <t>Compra de material bibliográfico</t>
  </si>
  <si>
    <t>Orden de prestación de servicios</t>
  </si>
  <si>
    <t xml:space="preserve">Renovación suscripción  base de datos Elibro </t>
  </si>
  <si>
    <t>Gastos de funcionamientos</t>
  </si>
  <si>
    <t>Pago a 30 días</t>
  </si>
  <si>
    <t>Renovación suscripción  base de datos CABI</t>
  </si>
  <si>
    <t>USD 17.671</t>
  </si>
  <si>
    <t>Renovación suscripción  base de datos  Passport</t>
  </si>
  <si>
    <t>USD 22.861</t>
  </si>
  <si>
    <t>Renovación suscripción  base de datos Compendex</t>
  </si>
  <si>
    <t>USD 3.601</t>
  </si>
  <si>
    <t>Renovación suscripción  base de datos CAS</t>
  </si>
  <si>
    <t>USD 5.843</t>
  </si>
  <si>
    <t>Renovación suscripción  base de datos JSTOR</t>
  </si>
  <si>
    <t>USD 15.060</t>
  </si>
  <si>
    <t>Renovación suscripción  base de datos ECOLECCION</t>
  </si>
  <si>
    <t>Renovación suscripción  base de datos IEEE</t>
  </si>
  <si>
    <t>USD 45.105</t>
  </si>
  <si>
    <t>Renovación suscripción  base de datos EBSCO</t>
  </si>
  <si>
    <t>USD 23.641</t>
  </si>
  <si>
    <t>Renovación suscripción  base de datos Multilegis</t>
  </si>
  <si>
    <t>Renovación suscripción  base de datos  Legiscomex empresarial</t>
  </si>
  <si>
    <t>Renovación suscripción  base de datos Web of Science</t>
  </si>
  <si>
    <t>USD 35.720</t>
  </si>
  <si>
    <t>Renovación suscripción  base de datos EMIS</t>
  </si>
  <si>
    <t>Renovación suscripción  base de datos ODILO</t>
  </si>
  <si>
    <t>Renovación suscripción  base de datos Libros electrónicos</t>
  </si>
  <si>
    <t>Convenio de suscripción firmado por el hermano rector el 18 de noviembre de 2019</t>
  </si>
  <si>
    <t>Renovación suscripción  base de datos  Consorcio Nacional ( Science direct, Scopus,  Oxford University Press,  Taylor &amp; Francis, Springer, Sage premier</t>
  </si>
  <si>
    <t>USD 194.912</t>
  </si>
  <si>
    <t>Renovación suscripción  base de datos Mendeley</t>
  </si>
  <si>
    <t>USD 5.053</t>
  </si>
  <si>
    <t>Renovación suscripción  base de datos MLA</t>
  </si>
  <si>
    <t>USD 5.202</t>
  </si>
  <si>
    <t xml:space="preserve">Distribuido durante todo el año de acuerdo con vencimientos </t>
  </si>
  <si>
    <t>Renovación suscripcion de peridicos y revistas</t>
  </si>
  <si>
    <t xml:space="preserve">Durante todo el año </t>
  </si>
  <si>
    <t>Renovación suscripción  Sistema Integrado de Búsqueda</t>
  </si>
  <si>
    <t>USD  10.000</t>
  </si>
  <si>
    <t>Renovación suscripción  Janium</t>
  </si>
  <si>
    <t>Renovación suscripción  Urkund-Sistema antiplagio</t>
  </si>
  <si>
    <t>USD  4.677</t>
  </si>
  <si>
    <t>Renovación suscripción  PlumX Dashboard</t>
  </si>
  <si>
    <t>USD  7.644</t>
  </si>
  <si>
    <t>Renovación suscripción  Sigma</t>
  </si>
  <si>
    <t>Renovación suscripción  Ezproxy 6.2</t>
  </si>
  <si>
    <t>USD  2.258</t>
  </si>
  <si>
    <t>Renovación suscripción  Armar 2, (3 licencias ) y  RDA Toolkit</t>
  </si>
  <si>
    <t>Renovación afiliación BLAA</t>
  </si>
  <si>
    <t>Compra de material bibliografico  (se adquiere comn diferentes  proveedores dependiendo de las  solicitudes que registren los programas</t>
  </si>
  <si>
    <t>3500 libros</t>
  </si>
  <si>
    <t>Orden de Compra</t>
  </si>
  <si>
    <t xml:space="preserve">Elementos de aseo y cafeteria </t>
  </si>
  <si>
    <t xml:space="preserve">Elementos de  protección personal </t>
  </si>
  <si>
    <t>Reimpresión de portafolio de bolsillo Biblioteca</t>
  </si>
  <si>
    <t>2000 unidades</t>
  </si>
  <si>
    <t>Papelería y utiles de escritorio</t>
  </si>
  <si>
    <t>Durante todo el año, 1 vez por mes</t>
  </si>
  <si>
    <t>Empaste de libros</t>
  </si>
  <si>
    <t>Forros para libros</t>
  </si>
  <si>
    <t>Ambientacion bibliotecas</t>
  </si>
  <si>
    <t>Máquina para forrar libros</t>
  </si>
  <si>
    <t>Manteniento sillas bibliotecas. 200 sillas,  4 sofas, 10 poltronas</t>
  </si>
  <si>
    <t>Servicio mantenimiento antenas</t>
  </si>
  <si>
    <t>Impresora Térmica</t>
  </si>
  <si>
    <t>Desde marzo hasta noviembre</t>
  </si>
  <si>
    <t>Ousourcing procesamiento técnico de libros 3000 libro</t>
  </si>
  <si>
    <t>Honorarios actividades culturales  CLEO</t>
  </si>
  <si>
    <t>Honorarios Capacitación personal de biblioteca</t>
  </si>
  <si>
    <t>Honorarios servicios internos E-learning (diseño de piezas)</t>
  </si>
  <si>
    <t>Traslado presupuesto a otro depto</t>
  </si>
  <si>
    <t>Honorarios servicios internos E-learning (automatizacion cursos)</t>
  </si>
  <si>
    <t>De acuerdo a la necesidad</t>
  </si>
  <si>
    <t>Viáticos personal de Biblioteca</t>
  </si>
  <si>
    <t>Transfencia a cuenta bancaria</t>
  </si>
  <si>
    <t>Auxilios viajes a Yopal personal de Bibliotecas</t>
  </si>
  <si>
    <t>Pasajes aéreos personal de Biblioteca</t>
  </si>
  <si>
    <t>Según lineamientos VRAD</t>
  </si>
  <si>
    <t>Refrigerios capacitación Bibliotecarios comunitarios</t>
  </si>
  <si>
    <t>Auxilios a estudiantes por monitorías en el CLEO</t>
  </si>
  <si>
    <t>Participación eventos personal de Biblioteca</t>
  </si>
  <si>
    <t>Mantenimiento equipos de computo</t>
  </si>
  <si>
    <t>Mantenimiento equipos de oficina</t>
  </si>
  <si>
    <t>Mantenimiento equipo eléctrico</t>
  </si>
  <si>
    <t>Orden de Pédido</t>
  </si>
  <si>
    <t>Mantenimiento webservices Davivienda y Bogotá.  Actualmente se tiene contratado con el proveedor Avisor Technologies</t>
  </si>
  <si>
    <t>Anual</t>
  </si>
  <si>
    <t>Transacciones E-Collect, PSE Y T.C Y CUPÓN 36.000 TX ANUALES Actualmente se tiene contratado con el proveedor Avisor Technologies</t>
  </si>
  <si>
    <t>Arrendamiento Datáfonos</t>
  </si>
  <si>
    <t>Pago por cuotas</t>
  </si>
  <si>
    <t>De acuerdo al período pactado</t>
  </si>
  <si>
    <t>Enero</t>
  </si>
  <si>
    <t>Actualización y/o Mantenimiento licencia Cryptovault. Actualmente se tienen contratada con el proveedor CYBERTECH DE COLOMBIA LTDA</t>
  </si>
  <si>
    <t>Servicio Código de Barras. Actualmente se tiene contratado con el proveedor LOGYCA ASOCIACION</t>
  </si>
  <si>
    <t>Febrero y Marzo</t>
  </si>
  <si>
    <t>Capacitación Funcionarios de la Dirección Financiera que requieran actualizarse en temas contables y tributarios</t>
  </si>
  <si>
    <t>Póliza de Accidentes personales</t>
  </si>
  <si>
    <t>Póliza de accidentes Personales. Actualmente está contratada con Liberty Seguros</t>
  </si>
  <si>
    <t>Póliza de accidentes personales para cada estudiante matriculado</t>
  </si>
  <si>
    <t>Semestral</t>
  </si>
  <si>
    <t>Póliza All Risk</t>
  </si>
  <si>
    <t>póliza all risk, actualmente se tiene contratada con Seguros Bolívar</t>
  </si>
  <si>
    <t>Póliza de automóviles</t>
  </si>
  <si>
    <t>Póliza de accidentes a vehículos. Actualmente esta contratada con Axa Colpatria</t>
  </si>
  <si>
    <t>Póliza Clinica Hospitales Riesgo Biológico</t>
  </si>
  <si>
    <t>Póliza de Riesgo Biológico. Actualmente esta contratada con Seguros Bolívar</t>
  </si>
  <si>
    <t>Pólizas Generales</t>
  </si>
  <si>
    <t>Pólizas todo riesgo equipo y maquinaria de contratistas, manejo global comercial para empleados particulares, manejo global bancario - infidelidad riesgos financieros, responsabilidad civil - plo Predios Labores Operaciones.Sustracción. Contratadas actualmente con Seguros Bolívar.</t>
  </si>
  <si>
    <t>Contrato de Prestación de Servicios</t>
  </si>
  <si>
    <t>Servicios de Asesoría Tributaria. Actualmente se tiene contratado con la firma JHR Asociados</t>
  </si>
  <si>
    <t>Soporte Técnico SIAF Peopelsoft. Actualmente se tienen contratado con la empresa ITIS SUPPORT</t>
  </si>
  <si>
    <t>Facturación Electrónica. Actualmente se tiene contratado con la empresa Dispapeles S.A.S</t>
  </si>
  <si>
    <t>Comisiones Bancarias por Giros</t>
  </si>
  <si>
    <t>Servicio de Transporte de Valores (Cajas)</t>
  </si>
  <si>
    <t>Administración del Portafolio de Inversiones</t>
  </si>
  <si>
    <t>Comisiones Manejo del Fondo Utopía</t>
  </si>
  <si>
    <t>Reembolso Gastos Deceval</t>
  </si>
  <si>
    <t>Servicios Revisoría Fiscal. Actualmente se tiene contratado con la firma KPMG</t>
  </si>
  <si>
    <t>Actualización ERP SIAF a imágenes</t>
  </si>
  <si>
    <t>Proyecto de Inversión</t>
  </si>
  <si>
    <t>Renovación Tecnológica Fase II (Adquisición de Equipos)</t>
  </si>
  <si>
    <t>A la entrega del bien</t>
  </si>
  <si>
    <t>Julio
(Pendiente resolución DIAN)</t>
  </si>
  <si>
    <t>Implementación Facturación Electrónica en Guías de Matrícula</t>
  </si>
  <si>
    <t>Viáticos para los funcionario de la dirección financiera</t>
  </si>
  <si>
    <t xml:space="preserve">Honorarios </t>
  </si>
  <si>
    <t>Alojamiento y  Alimentación para el funcionario de la dirección financiera que lo requiera</t>
  </si>
  <si>
    <t>Pasajes Aéreos para el funcionario de la dirección financiera que lo requiera</t>
  </si>
  <si>
    <t>Febrero, Mayo, Agosto, Noviembre</t>
  </si>
  <si>
    <t>Adquisición de suministros de papelería para la dirección financiera</t>
  </si>
  <si>
    <t>Según las necesidades de la Dirección Financiera</t>
  </si>
  <si>
    <t>Reparaciones locativas</t>
  </si>
  <si>
    <t>Suscripciones, revistas, libros y otros. Se adquieren los últimos títulos de actualización contable y tributaria en Legis S.A.</t>
  </si>
  <si>
    <t>Artículos de la Tienda lasallista</t>
  </si>
  <si>
    <t>Atenciones y refrigerios</t>
  </si>
  <si>
    <t>Elementos de aseo y cafetería</t>
  </si>
  <si>
    <t xml:space="preserve">FEBRERO A DICIEMBRE </t>
  </si>
  <si>
    <t>GASTOS NOTARIALES - TRAMITE DE ESCRITURAS, PODERES ETC.</t>
  </si>
  <si>
    <t>GASTO DE FUNCIONAMIENTO</t>
  </si>
  <si>
    <t>OTROS GASTOS LEGALES</t>
  </si>
  <si>
    <t>MANTENIMIENT EQUIPO DE COMPUTO</t>
  </si>
  <si>
    <t>MANTENIMIENTO Y REPARACIONES</t>
  </si>
  <si>
    <t>REPARACIONES LOCATIVAS</t>
  </si>
  <si>
    <t>PASAJES TERRESTRES</t>
  </si>
  <si>
    <t>ATENCIONES Y REFRIGERIOS</t>
  </si>
  <si>
    <t>FOTOCOPIAS</t>
  </si>
  <si>
    <t>MATERIAL BIBLIOGRAFICO</t>
  </si>
  <si>
    <t>PAPELERIA ÚTILES ESCRITORIO</t>
  </si>
  <si>
    <t>PARTICIPACION EN EVENTOS</t>
  </si>
  <si>
    <t>TRANSPORTE URBANO</t>
  </si>
  <si>
    <t>Adquisición de pasajes (Compra)</t>
  </si>
  <si>
    <t>Durante vigencia 2020</t>
  </si>
  <si>
    <t xml:space="preserve">Adquisición de pasajes sujeto a las dinamicas de la DRII, destinados especialmente para:
-Asistencia a eventos internacionales/nacionales
</t>
  </si>
  <si>
    <t>Indeterminado (De acuerdo a demanda de la DRII)</t>
  </si>
  <si>
    <t>Cuarenta y cuatro millones ($44.000.000)</t>
  </si>
  <si>
    <t xml:space="preserve">Debitado del presupuesto de la DRII </t>
  </si>
  <si>
    <t>Sujeto a demanda, pasajes pagaderos al momento de su adquisición.</t>
  </si>
  <si>
    <t>Servicio de atenciones y refrigerios (ODP)</t>
  </si>
  <si>
    <t>Servicio de atenciones y refrigerios sujeto a actividades protocolarias y funcionales de la Unidad.</t>
  </si>
  <si>
    <t>Cinco millones seiscientos cinco mil dieciocho ($5.605.018).</t>
  </si>
  <si>
    <t xml:space="preserve">Debitado por la Oficina de Compras del presupuesto de la DRII </t>
  </si>
  <si>
    <t xml:space="preserve">Sujeto a demanda  según fecha establecida posterior a la prestación del servicio. </t>
  </si>
  <si>
    <t>Auxilio económico a estudiantes (Compraventa)</t>
  </si>
  <si>
    <t>Auxilio económico otorgado a estudiantes para realizar su proceso de movilidad académica</t>
  </si>
  <si>
    <t xml:space="preserve">Indeterminado (sujeto a demanda de la DRII) </t>
  </si>
  <si>
    <t>Cuatro millones de pesos ($4.000.000)</t>
  </si>
  <si>
    <t xml:space="preserve">Sujeto a demanda. </t>
  </si>
  <si>
    <t>Suministro para alojamiento y cocina (ODP)</t>
  </si>
  <si>
    <t xml:space="preserve">Dotación para la Casa de huéspedes - Casa San Juan Bautista de La Salle. </t>
  </si>
  <si>
    <t>Indeterminado (De acuerdo a demanda de la Casa San Juan Bautista)</t>
  </si>
  <si>
    <t>Un millón ochocientos mil pesos ($1.800.000)</t>
  </si>
  <si>
    <t>Suministro para elementos de aseo (ODP)</t>
  </si>
  <si>
    <t xml:space="preserve">Adquisición de elementos de aseo para la Unidad. </t>
  </si>
  <si>
    <t>Trescientos mil pesos ($300.000)</t>
  </si>
  <si>
    <t xml:space="preserve">Semestral (Junio y Noviembre) </t>
  </si>
  <si>
    <t>Contrato de suministro de elementos de papelería y oficina (ODP)</t>
  </si>
  <si>
    <t>Adquisicion de papeleria y elementos ofimaticos para el funcionamiento de la DRII</t>
  </si>
  <si>
    <t xml:space="preserve">Sujeto a demanda de la DRII </t>
  </si>
  <si>
    <t>Tres millones de pesos. ($3.000.000).</t>
  </si>
  <si>
    <t>Servicio de parqueadero (Compra)</t>
  </si>
  <si>
    <t xml:space="preserve">Servicio de parqueadero sujeto a dinámicas y actividades de la DRII en el marco de asistencia a reuniones y eventos protocolarios de la Unidad. </t>
  </si>
  <si>
    <t>Doscientos mil pesos ($200.000)</t>
  </si>
  <si>
    <t>Debitado por el área financiera del presupuesto de la DRII, al momento de legalizar caja menor.</t>
  </si>
  <si>
    <t>Indeterminado (Sujeto a demanda de la Unidad)</t>
  </si>
  <si>
    <t>Participación en eventos (ODP)</t>
  </si>
  <si>
    <t xml:space="preserve">Indeterminado, participación en eventos </t>
  </si>
  <si>
    <t>Diez millones doscientos mil pesos (10.200.000)</t>
  </si>
  <si>
    <t>Debitado por el área financiera del presupuesto de la DRII.</t>
  </si>
  <si>
    <t>Servicio de transporte urbano (Compra)</t>
  </si>
  <si>
    <t xml:space="preserve">Indeterminado, servicio de transporte urbano para asistir a reuniones protocolarias de la Unidad </t>
  </si>
  <si>
    <t xml:space="preserve"> Tres millones de pesos. ($3.000.000).</t>
  </si>
  <si>
    <t>Debitado del presupuesto de la DRII</t>
  </si>
  <si>
    <t>Elementos publicitarios (ODP)</t>
  </si>
  <si>
    <t>Adquisicion de elementos publicitarios destinados para estudiantes nacionales e internacionales y visitantes internacionales.</t>
  </si>
  <si>
    <t>Tres millones cuatrocientos mil pesos. ($3.400.000)</t>
  </si>
  <si>
    <t>Debitado a través de la Tienda Lasallista o el área de compras  del presupuesto de la DRII</t>
  </si>
  <si>
    <t>Otros gastos legales (compra)</t>
  </si>
  <si>
    <t xml:space="preserve">Legalización de correspondencia internacional </t>
  </si>
  <si>
    <t>Honorarios (ODP)</t>
  </si>
  <si>
    <t xml:space="preserve">Servicios de honorarios </t>
  </si>
  <si>
    <t>Quinientos mil pesos. ($500.000)</t>
  </si>
  <si>
    <t>Licencias no perpetuas (ODP)</t>
  </si>
  <si>
    <t>Adquisición de licencia para envío de correo masivo (SENDINBLUE)</t>
  </si>
  <si>
    <t xml:space="preserve">UNO (1) </t>
  </si>
  <si>
    <t>Un millón setecientos mil pesos. (1.700.000)</t>
  </si>
  <si>
    <t>Fecha de pago en enero de 2020</t>
  </si>
  <si>
    <t>Mantenimiento equipo y computo (ODP)</t>
  </si>
  <si>
    <t>Adquisicion de servicio de mantenimiento de equipo y computo como gasto de  funcionamiento de la DRII.</t>
  </si>
  <si>
    <t>Un millón. ($1.000.000)</t>
  </si>
  <si>
    <t>Mantenimiento equipo y oficina (ODP)</t>
  </si>
  <si>
    <t>Adquisicion de servicio de mantenimiento de equipo de oficina como gasto de funcionamiento de la DRII</t>
  </si>
  <si>
    <t>Seiscientos setenta mil quinientos ochenta y seis. ($670.586)</t>
  </si>
  <si>
    <t>Seguro de vida colectiva (ODP)</t>
  </si>
  <si>
    <t xml:space="preserve">Adquisición de seguro de vida colectiva para movilidad de docentes (Según acuerdo 005 de 2017). </t>
  </si>
  <si>
    <t>Tres millones quinientos. ($3.500.000)</t>
  </si>
  <si>
    <t>Transporte, fletes y acarreos (ODP)</t>
  </si>
  <si>
    <t>Indeterminado, servicio de transporte para delegaciones internacionales visitantes.</t>
  </si>
  <si>
    <t>Alojamiento y Alimentación (Compra)</t>
  </si>
  <si>
    <t>Indeterminado, servicio de alojamiento y alimentación para profesores internacionales, quienes dictarán los cursos intersemestrales en el marco del Programa Summer Academy</t>
  </si>
  <si>
    <t>Indeterminado (De acuerdo a demanda del programa Summer Academy)</t>
  </si>
  <si>
    <t>Setenta millones seiscientos mil pesos. ($70.600.000)</t>
  </si>
  <si>
    <t>Debitado del presupuesto del programa Summer Academy</t>
  </si>
  <si>
    <t>Pago proyectado para el mes de Junio de 2020</t>
  </si>
  <si>
    <t xml:space="preserve">Adquisición de pasajes sujeto a las dinamicas del Progama Summer Academy, destinados especialmente para los profesores internacionales, quienes dictarán cursos intersemestrales del programa. 
</t>
  </si>
  <si>
    <t>Setenta dos millones ochocientos. ($72.800.000)</t>
  </si>
  <si>
    <t>Atenciones y refrigerios (ODP)</t>
  </si>
  <si>
    <t xml:space="preserve">Servicio de atenciones y refrigerios sujeto a actividades protocolarias y funcionales del programa </t>
  </si>
  <si>
    <t>Cinco millones ciento sesenta mil pesos. ($5.160.000)</t>
  </si>
  <si>
    <t>Debitado del presupuesto del Programa Summer Academy</t>
  </si>
  <si>
    <t>Elementos de Aseo y Cafetería (ODP)</t>
  </si>
  <si>
    <t xml:space="preserve">Adquisición de elementos de aseo para la Casa de Huéspedes - Casa San Juan Bautista de La Salle. </t>
  </si>
  <si>
    <t>Ciento Ochenta mil setecientos noventa y cuatro pesos. ($180.794).</t>
  </si>
  <si>
    <t>Pago proyectado para el mes de Mayo de 2020</t>
  </si>
  <si>
    <t>Adquisicion de papeleria y elementos ofimaticos para el funcionamiento del Programa Summer Academy</t>
  </si>
  <si>
    <t>Sujeto a demanda del programa</t>
  </si>
  <si>
    <t xml:space="preserve"> Tres millones quinientos veintisiete mil quinientos ochenta y cuatro pesos. ($3.527.584).</t>
  </si>
  <si>
    <t>Debitado por la Oficina de Compras del presupuesto del Programa Summer Academy</t>
  </si>
  <si>
    <t xml:space="preserve">Adquisicion de elementos publicitarios destinados para la ambientación institucional del Programa. </t>
  </si>
  <si>
    <t>Un millón quinientos ochenta y cinco mil pesos. ($1.585.000)</t>
  </si>
  <si>
    <t>Debitado a través de la Tienda Lasallista o el área de compras  del presupuesto del Programa Summer Academy</t>
  </si>
  <si>
    <t>Indeterminado, servicio de transporte para delegaciones de estudiantes y profesores internacionales, particpantes del internacionales Programa Summer Academy</t>
  </si>
  <si>
    <t>Seis millones de pesos ($6.000.000)</t>
  </si>
  <si>
    <t>Pago proyectado para el mes de Julio de 2020</t>
  </si>
  <si>
    <t>Servicio Televisión Satelital (ODP)</t>
  </si>
  <si>
    <t>Servicio de televisión satelital para los profesores internacionales, hospedados en la Casa San Juan Bautista de la Salle en el marco del Programa Summer Academy</t>
  </si>
  <si>
    <t>Cien mil pesos. ($100.000)</t>
  </si>
  <si>
    <t>Alojamiento y alimentación de los 5 contratistas (ODP)</t>
  </si>
  <si>
    <t>Gastos de alojamiento y alimentación para los 5 contratistas expertos en la evaluacion de acreditación internacional</t>
  </si>
  <si>
    <t>Nueve millones seicientos mil pesos ($9.600.000)</t>
  </si>
  <si>
    <t>Debitado por la Oficina de Compras del presupuesto del Proyecto ECA.</t>
  </si>
  <si>
    <t>Pago proyectado para el mes de Marzo de 2020</t>
  </si>
  <si>
    <t>Adquisición de pasajes aéreos internacionales y tiquetes domésticos en España para cinco expertos.</t>
  </si>
  <si>
    <t>5 (Cinco)</t>
  </si>
  <si>
    <t>Veinticuatro millones de pesos. ($24.000.000)</t>
  </si>
  <si>
    <t>Debitado del presupuesto del Proyecto ECA.</t>
  </si>
  <si>
    <t xml:space="preserve">Sujeto a demanda, pasajes pagaderos al momento de su adquisición, los tiquetes domésticos en España se legalizarán a traves de única factura. </t>
  </si>
  <si>
    <t>Contrato de prestacion de servicios de persona natural</t>
  </si>
  <si>
    <t>Contratación de 5 expertos para la evaluación de acreditación internacional correspondiente a honorarios, certificación y traducción.</t>
  </si>
  <si>
    <t>Ciento dieciseis millones de pesos ($116.000.000)</t>
  </si>
  <si>
    <t>Sujeto a la forma de pago establecida en cada uno de los contratos</t>
  </si>
  <si>
    <t>Canales dedicados a Internet e inter sedes</t>
  </si>
  <si>
    <t>Servicio de Internet para todas las Sedes de la Universidad en Bogotá.</t>
  </si>
  <si>
    <t>51071203Servicio Red de Internet</t>
  </si>
  <si>
    <t>Anual Anticipado</t>
  </si>
  <si>
    <t>Al inicio del contrato</t>
  </si>
  <si>
    <t>Mantenimiento y Actualización Licencia Solar Winds (Sistema de Monitoreo de Infraestructura)</t>
  </si>
  <si>
    <t>Sistema de Monitoreo de Infraestructura</t>
  </si>
  <si>
    <t>51071206Otros Servicios Tecnicos</t>
  </si>
  <si>
    <t>Mantenimiento UPS's y Aires Acondicionados de Precisión  Data Center</t>
  </si>
  <si>
    <t>51090102Mantenimiento Equipo de Computo</t>
  </si>
  <si>
    <t>al finalizar la prestacón del servicio</t>
  </si>
  <si>
    <t xml:space="preserve">Mantenimiento UPS DTIC (Datacenter Chapinero, Salas de Sistemas , Centros de Distribucion Cableado principales, Laboratorios DTIC)   </t>
  </si>
  <si>
    <t xml:space="preserve">Mantenimiento UPS DTIC (Datacenter Chapinero, Salas de Sistemas , Centros de Distribucion Cableado principales, Laboratorios DTIC) </t>
  </si>
  <si>
    <t>51090105Mantenimiento Equipo Electrico</t>
  </si>
  <si>
    <t>Mantenimiento del Sistema de Detección y Control de Incendios Data Center Chapinero</t>
  </si>
  <si>
    <t>Mantenimiento del Sistema de Detección y Control de Incendios del Data Center en Sede Chapinero</t>
  </si>
  <si>
    <t>Contrato de soporte  Switches de Core CISCO (Datacenter)</t>
  </si>
  <si>
    <t>Soporte  Switches de Core CISCO (Datacenter)</t>
  </si>
  <si>
    <t>Contrato de soporte  Switches de Core CISCO (Sedes)</t>
  </si>
  <si>
    <t>Soporte  Switches de Core CISCO (Sedes)</t>
  </si>
  <si>
    <t>Mantenimiento Transferencias Automática Planta Eléctrica Data Center</t>
  </si>
  <si>
    <t xml:space="preserve">Afiliación RENATA </t>
  </si>
  <si>
    <t>Afiliación de la Universidad a la Red Nacional Academica de Tenologia Avanzada</t>
  </si>
  <si>
    <t>Canal Dedicado a Internet Sede Utopía- Yopal</t>
  </si>
  <si>
    <t>Servicio de Internet Sede Utopía- Yopal</t>
  </si>
  <si>
    <t>Soporte y Mantenimiento  Servidores DELL</t>
  </si>
  <si>
    <t>Soporte y Mantenimiento  Servidores LENOVO</t>
  </si>
  <si>
    <t>Soporte y Mantenimiento  Servidores HP</t>
  </si>
  <si>
    <t>Seguridad Perimetral Administrada</t>
  </si>
  <si>
    <t>Soporte y Mantenimiento Hardware Oracle</t>
  </si>
  <si>
    <t>Contrato de soporte tecnico de Hardware SUNCO1001491</t>
  </si>
  <si>
    <t>Soporte y Mantenimiento Hardware(#19043385, Nuevas bandejas almacenamiento ZS-3 y cables) Oracle</t>
  </si>
  <si>
    <t xml:space="preserve">Actualización y Mantenimiento Licencia Webtier  </t>
  </si>
  <si>
    <t>51100703Actualización o Mantenimiento Licencia Perpetua</t>
  </si>
  <si>
    <t>Horas de soporte OBI, ODI y Bases de Datos</t>
  </si>
  <si>
    <t>51020101Honorarios</t>
  </si>
  <si>
    <t>Almacenamiento y Custodia de Medios Magnéticos</t>
  </si>
  <si>
    <t>Almacenamiento y Custodia de discos duros Información de Bases de Datos</t>
  </si>
  <si>
    <t>Mes Vencido</t>
  </si>
  <si>
    <t>Renovación Licencia Oracle Forms y Report</t>
  </si>
  <si>
    <t>Licenciamiento Oracle Forms y Report</t>
  </si>
  <si>
    <t>51100701Licencias No Perpetua</t>
  </si>
  <si>
    <t>Soporte y Mantenimiento Software (BD) (Segundo Año de 3 - Multianual)</t>
  </si>
  <si>
    <t>Soporte y Mantenimiento Software Bases de Datos</t>
  </si>
  <si>
    <t>Software de Facturación Museo y Yopal</t>
  </si>
  <si>
    <t>Enero y Junio</t>
  </si>
  <si>
    <t>Soporte actualización y mantenimiento del sistema de Facturación StarSoftware</t>
  </si>
  <si>
    <t>Semestre Anticipado</t>
  </si>
  <si>
    <t>Monitoreo Portal Web Institucional e Inscripciones (Admisión)</t>
  </si>
  <si>
    <t>Servicios de Monitoreo Sistema 7X24</t>
  </si>
  <si>
    <t>Soporte y Mantenimiento Sistema Nexus</t>
  </si>
  <si>
    <t>Soporte y Mantenimiento Sistema Nexus de la DRII</t>
  </si>
  <si>
    <t>Firma Digital Hno. Rector</t>
  </si>
  <si>
    <t>Certificado de firma digital con Certicamara</t>
  </si>
  <si>
    <t xml:space="preserve">Mantenimiento preventivo AA Salas de Sistemas Candelaria </t>
  </si>
  <si>
    <t>Mantenimiento Aires Acondicionados Salas de sistemas Sede Candelaria</t>
  </si>
  <si>
    <t>51090105Ups y Aire Acondicionado</t>
  </si>
  <si>
    <t>Semestral Vencido</t>
  </si>
  <si>
    <t xml:space="preserve">Mantenimiento preventivo Video Beams Salas de Sistemas </t>
  </si>
  <si>
    <t>Mantenimiento preventivo Video Beams Salas de Sistemas</t>
  </si>
  <si>
    <t>51090106Mantenimiento y Reparaciones</t>
  </si>
  <si>
    <t>Licencia de uso Microsoft del software Campus Agreement</t>
  </si>
  <si>
    <t>Licencias de uso del software de Microsoft</t>
  </si>
  <si>
    <t>Licencias Acrobat Professional  DC</t>
  </si>
  <si>
    <t>Licencias NetSupport School</t>
  </si>
  <si>
    <t>Actualizaión y Mantenimiento Licencias NetSupport School</t>
  </si>
  <si>
    <t>Soporte y Mantenimiento Licencia BSR</t>
  </si>
  <si>
    <t>Soporte y Mantenimiento Portal Web Institucional</t>
  </si>
  <si>
    <t>Soporte y Mantenimiento Portal Web Institucional de La Universidad de La Salle</t>
  </si>
  <si>
    <t>Soporte y Mantenimiento WebSphere (Plataforma portal)</t>
  </si>
  <si>
    <t>Renovación uso Dominios lasalle.co, unisalle.co</t>
  </si>
  <si>
    <t>Renovación uso Dominios lasalle.edu.co, unisalle.edu.co, utopia.edu.co</t>
  </si>
  <si>
    <t>Licencia Malwarebytes 3 Premium - Malwarebytes</t>
  </si>
  <si>
    <t>Soporte, Actualización, Mantenimiento Licencia Malwarebytes 3 Premium - Malwarebytes</t>
  </si>
  <si>
    <t>Renovación certificados digitales (correo.lasalle.edu.co, jupiter.lasalle.edu.co, tuclave.lasalle.edu.co, appserver.lasalle.edu.co, apps.lasalle.edu.co, oar.lasalle.edu.co, oarglass.lasalle.edu.co, tigris.lasalle.edu.co, www.lasalle.edu.co, odin.lasalle.edu.co, docboxunisalle.lasalle.edu.co, fscmprod.lasalle.edu.co, nexus.lasalle.edu.co, facturacion.lasalle.edu.co)</t>
  </si>
  <si>
    <t>Certificados digitales con Certicamara</t>
  </si>
  <si>
    <t>Soporte Técnico Platafoma MS (O365) - 7X24X365</t>
  </si>
  <si>
    <t xml:space="preserve">Soporte Técnico Platafoma </t>
  </si>
  <si>
    <t>Contrato Soporte Operativo Plataforma Oracle</t>
  </si>
  <si>
    <t>Licencia Anti Malware para los Laboratorios de Técnicos Electrónicos</t>
  </si>
  <si>
    <t>Soporte, Mantenimiento y Actualización Licencia Anti Malware para los Laboratorios de Técnicos Electrónicos</t>
  </si>
  <si>
    <t>Análisis de Vulnerabilidades</t>
  </si>
  <si>
    <t>Renovación de la Plataforma de Aplicaciones</t>
  </si>
  <si>
    <t>Adquisición de servidores para renovar la plataforma de aplicaciones y Renovación de los balanceadores de carga web</t>
  </si>
  <si>
    <t>Proyecto de Inversion</t>
  </si>
  <si>
    <t>15090101-Portatiles y Servidores.
15090104-Dispositivo de Computo</t>
  </si>
  <si>
    <t>al entregar el bien</t>
  </si>
  <si>
    <t>Soporte anual balanceadores Radware</t>
  </si>
  <si>
    <t>Servicios profesionales para el soporte de la plataforma de balanceadores Radware</t>
  </si>
  <si>
    <t>51090102Mantenimiento equipo de Computo</t>
  </si>
  <si>
    <t>Actualización Motor de Bases de Datos Oracle version 11,2 al 12,2</t>
  </si>
  <si>
    <t>Actualizar el motor de Base de Datos Oracle a la Version 12,2 Este cambio de motor de Base de Datos implica cambio de hardware (servidores) y servicios de consultoria. De igual forma, se requiere de ajsutes en la mayoria de los actuales Sistemas de Información de la Universidad</t>
  </si>
  <si>
    <t>51020101-Honorarios
51100703-Act Mtt Lic Perpetua
15090101-Portatiles y Servidores</t>
  </si>
  <si>
    <t xml:space="preserve">Contrato de Prestación de Servicios </t>
  </si>
  <si>
    <t>abril de 2020</t>
  </si>
  <si>
    <t>Contratación de personal para atención del Stand en la 33 Feria Internacional del libro a realizarse del 21 de abril al 5 de mayo de 2020</t>
  </si>
  <si>
    <t xml:space="preserve">Gastos de Funcionamiento </t>
  </si>
  <si>
    <t xml:space="preserve">1 solo pago </t>
  </si>
  <si>
    <t>a la terminación del contrato. Mayo.</t>
  </si>
  <si>
    <t xml:space="preserve">Orden de Pedido </t>
  </si>
  <si>
    <t>abril y mayo 2020</t>
  </si>
  <si>
    <t xml:space="preserve">Contrato de arrendamiento  mercatil de espacio físico Corferias (Feria Internacional del Libro </t>
  </si>
  <si>
    <t xml:space="preserve">Febrero </t>
  </si>
  <si>
    <t xml:space="preserve">Marzo </t>
  </si>
  <si>
    <t>Servicio Plus (Conexión datáfono, Luz, Teléfono, Internet cableado, credenciales, mesa, sillas)</t>
  </si>
  <si>
    <t xml:space="preserve">Montaje y Desmontaje del stand Feria del Libro </t>
  </si>
  <si>
    <t xml:space="preserve">2 pagos </t>
  </si>
  <si>
    <t>marzo/Mayo</t>
  </si>
  <si>
    <t xml:space="preserve">Abril </t>
  </si>
  <si>
    <t>Instalación y retiro de tela decorativa para el stand Feria Internacional del Libro.</t>
  </si>
  <si>
    <t xml:space="preserve">1 pago </t>
  </si>
  <si>
    <t xml:space="preserve">Mayo </t>
  </si>
  <si>
    <t>Instalación y desistalación de piso para el stand Feria Internacional del Libro.</t>
  </si>
  <si>
    <t>Reparación y mantenimiento para el para el stand Feria Internacional del Libro.</t>
  </si>
  <si>
    <t>Compra de Insumos para el montaje y desmontaje para el stand Feria Internacional del Libro.</t>
  </si>
  <si>
    <t>abril</t>
  </si>
  <si>
    <t xml:space="preserve">Participación en Unilibros de Colombia </t>
  </si>
  <si>
    <t xml:space="preserve">febrero </t>
  </si>
  <si>
    <t xml:space="preserve">Compra venta </t>
  </si>
  <si>
    <t xml:space="preserve">Compra de boletería, legalización de refrigerios. </t>
  </si>
  <si>
    <t>mayo</t>
  </si>
  <si>
    <t xml:space="preserve">Transporte urbano para el desplazamiento de personal y  mercancia, para la feria. </t>
  </si>
  <si>
    <t>Contrato De Prestación de Servicios</t>
  </si>
  <si>
    <t>Brindar Asesoría Tecnica en la Contrucción del nuevo PID 2021-2026</t>
  </si>
  <si>
    <t>N.A</t>
  </si>
  <si>
    <t>3. PAGO POR CUOTAS DE CONFORMIDAD CON CRONOGRAMA DE ENTREGABLES</t>
  </si>
  <si>
    <t>De conformidad con las fases del proyecto- Bimestralmente</t>
  </si>
  <si>
    <t>Orden de Pedido-  ODP</t>
  </si>
  <si>
    <t>Adquisicion de 5 servidores de aplicación.</t>
  </si>
  <si>
    <t>Cinco (5)</t>
  </si>
  <si>
    <t>1. PAGO CONTRA ENTEGA</t>
  </si>
  <si>
    <t>AGOSTO DE 2020</t>
  </si>
  <si>
    <t>Artículos de papelería y oficina</t>
  </si>
  <si>
    <t>3O DÍAS RADICACIÓN FACTURA</t>
  </si>
  <si>
    <t>ABRIL DE 2020</t>
  </si>
  <si>
    <t>Mantenimiento equipos de laboratorio</t>
  </si>
  <si>
    <t>PAGOS MENSUALES POSTERIOR A CADA VISITA DE MANTENIMIENTO</t>
  </si>
  <si>
    <t>Abril y septiembre</t>
  </si>
  <si>
    <t>Viaticos</t>
  </si>
  <si>
    <t>Anticipo</t>
  </si>
  <si>
    <t>Pasajes Aereos</t>
  </si>
  <si>
    <t>Tarjeta de crédito (VRAD)</t>
  </si>
  <si>
    <t>Febrero a diciembre</t>
  </si>
  <si>
    <t>Atenciones Y Refrigerios</t>
  </si>
  <si>
    <t>Combustibles y lubricantes</t>
  </si>
  <si>
    <t>Elementos De Aseo Y Cafeteria</t>
  </si>
  <si>
    <t>Papeleria Y Utiles De Escritorio</t>
  </si>
  <si>
    <t>Parqueaderos</t>
  </si>
  <si>
    <t>Participacion En Eventos</t>
  </si>
  <si>
    <t>Peajes</t>
  </si>
  <si>
    <t>Publicidad Y Propaganda</t>
  </si>
  <si>
    <t>Transporte Urbano</t>
  </si>
  <si>
    <t>Otros gastos legales</t>
  </si>
  <si>
    <t>Mantenimiento Equipo De Computo</t>
  </si>
  <si>
    <t>Servicio De Correo</t>
  </si>
  <si>
    <t>Seguro Cumplimiento convenios</t>
  </si>
  <si>
    <t>Contrato prestación de servicios</t>
  </si>
  <si>
    <t>El contrato ya está firmado en diciembre de 2018 y tiene vigencia 2 años</t>
  </si>
  <si>
    <t>HISTORIA CLÍNICA DIGITALIZADA SOFTWARE AGILMED</t>
  </si>
  <si>
    <t>$100.784.257 al inicio y el saldo a la entrega prevista para marzo-abril de 2020 ($89.472.673</t>
  </si>
  <si>
    <t>Orden de Pedido - ODP</t>
  </si>
  <si>
    <t>Afiliación y Sostenimiento. Cuota de Membresía Anual año 2020. Asociación Colombiana de Facultades y Programas profesionales de Optometría ASCOFAOP</t>
  </si>
  <si>
    <t>30 días a la radicación de la factura</t>
  </si>
  <si>
    <t>Enero de 2020</t>
  </si>
  <si>
    <t>Refrigerios reunión de profesores I ciclo de 2020</t>
  </si>
  <si>
    <t>Refrigerio inducción estudiantes nuevos de posgrados. I ciclo 2020</t>
  </si>
  <si>
    <t>Refrigerio reunión de profesores II ciclo de 2020</t>
  </si>
  <si>
    <t>Refrigerio inducción estudiantes nuevos de posgrados. II ciclo de 2020</t>
  </si>
  <si>
    <t>Legalización anticipo</t>
  </si>
  <si>
    <t>Viáticos</t>
  </si>
  <si>
    <t>Pasajes Aéreos</t>
  </si>
  <si>
    <t>noviembre de 2020</t>
  </si>
  <si>
    <t>Auxilio a Estudiantes</t>
  </si>
  <si>
    <t>Diciembre de 2020</t>
  </si>
  <si>
    <t>Conmemoraciones</t>
  </si>
  <si>
    <t>Elementos de Aseo y Cafetería</t>
  </si>
  <si>
    <t>Elementos de Protección Personal. Batas antifluído para docentes. I ciclo 2020</t>
  </si>
  <si>
    <t>Elementos de Protección Personal. Batas antifluído para docentes. II ciclo 2020</t>
  </si>
  <si>
    <t>Medicamentos de uso humano. I ciclo 2020</t>
  </si>
  <si>
    <t>Medicamentos de uso humano. II ciclo 2020</t>
  </si>
  <si>
    <t>Insumos de laboratorio</t>
  </si>
  <si>
    <t>Papelería y útiles de escritorio programas de optometría y Especialización en Ortóptica y Terapia Visual</t>
  </si>
  <si>
    <t>Papelería y útiles de escritorio</t>
  </si>
  <si>
    <t>Junio de 2020</t>
  </si>
  <si>
    <t>Participación a Eventos</t>
  </si>
  <si>
    <t>Insumos para mantenimiento</t>
  </si>
  <si>
    <t>Mantenimiento Equipo de Laboratorio</t>
  </si>
  <si>
    <t>Presupuesto previsto para eventualidades que se presente en el año</t>
  </si>
  <si>
    <t>Mantenimiento Equipo de Oficina</t>
  </si>
  <si>
    <t>A la ter</t>
  </si>
  <si>
    <t>Mantenimiento Equipo Eléctrico. I ciclo 2020</t>
  </si>
  <si>
    <t>Despues de la prestación del servicio</t>
  </si>
  <si>
    <t>Mantenimiento Equipo Eléctrico. II ciclo 2020</t>
  </si>
  <si>
    <t>Mantenimiento y Reparaciones</t>
  </si>
  <si>
    <t>Presupuesto previsto para publicidad y es controlado por la VPDH</t>
  </si>
  <si>
    <t>Publicidad y Propaganda</t>
  </si>
  <si>
    <t>Octubre y Noviembre de 2020</t>
  </si>
  <si>
    <t xml:space="preserve">Honorarios docente extranjero invitado </t>
  </si>
  <si>
    <t>gastos de funcionamiento</t>
  </si>
  <si>
    <t>Alojamiento y Alimentación</t>
  </si>
  <si>
    <t>Legalización anticipos</t>
  </si>
  <si>
    <t>Septiembre y Octubre de 2020</t>
  </si>
  <si>
    <t>Marzo y Mayo de 2020</t>
  </si>
  <si>
    <t>Elementos de Cafetería</t>
  </si>
  <si>
    <t>Mantenimiento Equipo Eléctrico</t>
  </si>
  <si>
    <t>Octubre - Noviembre de 2020</t>
  </si>
  <si>
    <t>Atenciones y Refrigerios</t>
  </si>
  <si>
    <t>Medicamentos de uso humano</t>
  </si>
  <si>
    <t>Papelería y artículos de oficina</t>
  </si>
  <si>
    <t>Insumos para mantenimientos</t>
  </si>
  <si>
    <r>
      <t xml:space="preserve">ORDEN DE PEDIDO </t>
    </r>
    <r>
      <rPr>
        <b/>
        <sz val="14"/>
        <color theme="1"/>
        <rFont val="HelveticaNeueLT Com 45 Lt"/>
        <family val="2"/>
      </rPr>
      <t>ODP</t>
    </r>
  </si>
  <si>
    <t xml:space="preserve">Cuota de Sostenimiento 2020 Ascofade </t>
  </si>
  <si>
    <t xml:space="preserve">Gasto Funcionamiento </t>
  </si>
  <si>
    <t>AFILIACIONES</t>
  </si>
  <si>
    <t xml:space="preserve">1 Pago </t>
  </si>
  <si>
    <t>COMPROBANTE SIAF</t>
  </si>
  <si>
    <t>Por Demanda</t>
  </si>
  <si>
    <t>Otorgados a  personal Administrativo y Docentes, según Comisión de servicios y Resoluciones.</t>
  </si>
  <si>
    <t xml:space="preserve">AUXILIOS </t>
  </si>
  <si>
    <t>CONTRA ENTREGA</t>
  </si>
  <si>
    <t>MENSUAL A LA ENTREGA DEL BIEN/SERVICIO</t>
  </si>
  <si>
    <t>CONTRATO DE PRESTACIÓN SERVICIOS</t>
  </si>
  <si>
    <t>POR DEMANDA</t>
  </si>
  <si>
    <t xml:space="preserve">Pago a terceros que prestan un servicio a la Facultad </t>
  </si>
  <si>
    <t xml:space="preserve">HONORARIOS </t>
  </si>
  <si>
    <t>TRIMESTRAL A LA ENTREGA DEL BIEN/SERVICIO</t>
  </si>
  <si>
    <t xml:space="preserve">Pago a terceros que prestan un servicio a la Facultad  </t>
  </si>
  <si>
    <t>HONORARIOS DOCENTES INVITADOS</t>
  </si>
  <si>
    <t xml:space="preserve">SERVICIOS INTERNOS </t>
  </si>
  <si>
    <t>Otorgado al personal Administrativo como Encuentro prospectiva de la Facultad en Sasaima</t>
  </si>
  <si>
    <t>ALOJAMIENTO</t>
  </si>
  <si>
    <t>FEBRERO TRASLADO PRESUPUESTAL</t>
  </si>
  <si>
    <t xml:space="preserve">Otorgado a personal Administrativo de acuerdo a Comision de Servicios y Participacion a Eventos, según resoluciones </t>
  </si>
  <si>
    <t xml:space="preserve">MENSUAL TRAMITADO POR VRAD </t>
  </si>
  <si>
    <r>
      <t xml:space="preserve">FACTURA DE VENTA + </t>
    </r>
    <r>
      <rPr>
        <b/>
        <sz val="14"/>
        <color theme="1"/>
        <rFont val="HelveticaNeueLT Com 45 Lt"/>
        <family val="2"/>
      </rPr>
      <t>ODP</t>
    </r>
  </si>
  <si>
    <t xml:space="preserve">Dirigido a reuniones con invitados, docentes y estudiantes, se apoya algunas actividades de los programas </t>
  </si>
  <si>
    <t>ATENCIONES</t>
  </si>
  <si>
    <t>Compra de bonos otorgado como reconocimiento a algunos invitados como por la participacion a las actividades acadèmicas tratando algun tema especifico</t>
  </si>
  <si>
    <t>CONMEMORACIONES</t>
  </si>
  <si>
    <t xml:space="preserve">SEMESTRALMENTE A LA VISITA </t>
  </si>
  <si>
    <r>
      <t xml:space="preserve">FEBRERO-AGOSTO </t>
    </r>
    <r>
      <rPr>
        <sz val="14"/>
        <rFont val="HelveticaNeueLT Com 45 Lt"/>
        <family val="2"/>
      </rPr>
      <t>DOS PEDIDOS POR AÑO</t>
    </r>
  </si>
  <si>
    <t>Gastos de funcionamiento de la Facultad</t>
  </si>
  <si>
    <t>DOS MESES AL AÑO A LA ENTREGA DEL BIEN/ SERVICIO</t>
  </si>
  <si>
    <t>SERVICIO INTERNO TIENDA LASALLISTA</t>
  </si>
  <si>
    <t xml:space="preserve">MARZO-SEPTIEMBRE </t>
  </si>
  <si>
    <t xml:space="preserve">Otorgados a la facultad en general para estudiantes e invitados </t>
  </si>
  <si>
    <t>ELEMENTOS PUBLICITARIOS</t>
  </si>
  <si>
    <t>ORDEN DE PEDIDO ODP</t>
  </si>
  <si>
    <t xml:space="preserve">Impresión y argollados de documentos especificos  de la facultad </t>
  </si>
  <si>
    <t>SEMESTRAL A LA ENTREGA DEL BIEN/SERVICIO</t>
  </si>
  <si>
    <r>
      <t>FEBRERO-MAYO AGOSTO - NOV.</t>
    </r>
    <r>
      <rPr>
        <sz val="12"/>
        <rFont val="HelveticaNeueLT Com 45 Lt"/>
        <family val="2"/>
      </rPr>
      <t xml:space="preserve"> </t>
    </r>
  </si>
  <si>
    <t>PAPELERIA</t>
  </si>
  <si>
    <r>
      <t xml:space="preserve">FEBRERO, MAYO, AGOSTO, NOV. </t>
    </r>
    <r>
      <rPr>
        <sz val="14"/>
        <rFont val="HelveticaNeueLT Com 45 Lt"/>
        <family val="2"/>
      </rPr>
      <t>POR DEMANDA A LA ENTREGA DEL BIEN/SERVICIO</t>
    </r>
  </si>
  <si>
    <t>Mantenimiento Equipo de Computo</t>
  </si>
  <si>
    <t>Mantenimiento Equipo Oficina</t>
  </si>
  <si>
    <t>A MEDIDA QUE SE PREESENTA LA NECESIDAD</t>
  </si>
  <si>
    <t>Otorgados a  personal Administrativo y Docentes, por asistencia a eventos academicos, de acuerdo a Resoluciones y Comisiones de Servicio</t>
  </si>
  <si>
    <t xml:space="preserve">Pago a terceros que prestan un servicio al programa. </t>
  </si>
  <si>
    <t xml:space="preserve">Pago a terceros que prestan un servicio al programa tal como Conferencias en eventos academicos </t>
  </si>
  <si>
    <t xml:space="preserve">Dirigido al personal Administrativo y docente  de acuerdo a Comision de Servicios y Participacion a Eventos y este último otorgado por Resolución. </t>
  </si>
  <si>
    <t xml:space="preserve">Otorgados al programa  en general para estudiantes e invitados, regularmente para apoyo en los campus </t>
  </si>
  <si>
    <t>Impresión y argollados de documentos especificos  del programa</t>
  </si>
  <si>
    <t>FEBRERO, MAYO Y SEPTIEMBRE</t>
  </si>
  <si>
    <t>Gastos de funcionamiento deL programa de acuerdo a las necesidades</t>
  </si>
  <si>
    <r>
      <t xml:space="preserve">FEBRERO, MAYO, SEPTIEMBRE </t>
    </r>
    <r>
      <rPr>
        <sz val="14"/>
        <rFont val="HelveticaNeueLT Com 45 Lt"/>
        <family val="2"/>
      </rPr>
      <t>POR DEMANDA A LA ENTREGA DEL BIEN/SERVICIO</t>
    </r>
  </si>
  <si>
    <t>ABRIL Y AGOSTO</t>
  </si>
  <si>
    <t xml:space="preserve">Gastos de funcionamiento del programa, divulgacion del programa </t>
  </si>
  <si>
    <t>PUBLICIDAD Y PROPAGANDA</t>
  </si>
  <si>
    <r>
      <t xml:space="preserve">ABRIL Y  AGOSTO, </t>
    </r>
    <r>
      <rPr>
        <sz val="14"/>
        <rFont val="HelveticaNeueLT Com 45 Lt"/>
        <family val="2"/>
      </rPr>
      <t>POR DEMANDA A LA ENTREGA DEL BIEN/SERVICIO</t>
    </r>
  </si>
  <si>
    <t>Gastos de funcionamiento del programa</t>
  </si>
  <si>
    <t>A MEDIDA QUE SE PRESENTA LA NECESIDAD</t>
  </si>
  <si>
    <t>Pago a terceros que prestan un servicio al programa en eventos academicos</t>
  </si>
  <si>
    <t xml:space="preserve">Afiliaciones a Asociaciones de Inglés y Francés </t>
  </si>
  <si>
    <t xml:space="preserve">UNA POR AÑO </t>
  </si>
  <si>
    <t xml:space="preserve">10 meses </t>
  </si>
  <si>
    <t>De acuerdo a contrato realizado a dos asistente extranjeras (Ingles y Francés)  se encuentran desde el 2019</t>
  </si>
  <si>
    <t xml:space="preserve">MENSUAL HASTA JUNIO </t>
  </si>
  <si>
    <t xml:space="preserve">Dirigido al personal Administrativo y docente  de acuerdo a Comision de Servicios y Participacion a Eventos acadèmicos y este último otorgado por Resolución. </t>
  </si>
  <si>
    <t>Atenciones y refrigerios dirigidos a reuniones con invitados, docentes y estudiantes y visita pares academicos para acreditación</t>
  </si>
  <si>
    <t>Compra de bonos otorgado como agradecimientor a algunos invitados  por la participacion a las actividades acadèmicas tratando algun tema especifico sin generar cobro.</t>
  </si>
  <si>
    <t xml:space="preserve">TRASLADO PRESUPUESTAL </t>
  </si>
  <si>
    <t>Impresión y argollados de documentos especificos  de las areas ingles, francés y español. Talleres entre otros</t>
  </si>
  <si>
    <t>Gastos de funcionamiento deL programa</t>
  </si>
  <si>
    <t>Otorgado a docentes y/o personal administrativo que asistan a Congresos de acerdo a resoluciones</t>
  </si>
  <si>
    <t xml:space="preserve">PARTICIPACION EVENTOS </t>
  </si>
  <si>
    <t>Impresión de plegables folletos y brochure de divulgación del programa</t>
  </si>
  <si>
    <t xml:space="preserve">Solicitud de licencias para el desarrollo de las clases de ingles  - Pearson </t>
  </si>
  <si>
    <t xml:space="preserve">LICENCIAS NO PERPETUAS </t>
  </si>
  <si>
    <t>ABRIL LUEGO DE RECIBIDO EL BIEN</t>
  </si>
  <si>
    <t xml:space="preserve">Mantenimiento Equipo de Laboratorio </t>
  </si>
  <si>
    <t xml:space="preserve">Otorgado a docentes invitados a participar en diferentes eventos academicos </t>
  </si>
  <si>
    <t xml:space="preserve"> MAYO - AGOSTO</t>
  </si>
  <si>
    <t>Dirigido a reuniones con invitados, docentes y estudiantes.</t>
  </si>
  <si>
    <t>Compra de bonos otorgado como reconocimiento a algunos invitados  por la participacion a las actividades acadèmicas tratando algun tema especifico</t>
  </si>
  <si>
    <t>Impresión y argollados de documentos especificos  del programa, formatos de evalucion y talleres de eventos academicos</t>
  </si>
  <si>
    <t xml:space="preserve">Gastos de funcionamiento deL programa, de acuerdo a las necesidades </t>
  </si>
  <si>
    <t xml:space="preserve">Otorgados al programa  en general para estudiantes e invitados </t>
  </si>
  <si>
    <t xml:space="preserve">ABRIL </t>
  </si>
  <si>
    <t xml:space="preserve">Remodelacion y cambio de cableado de conexiones de los puestos de trabajo de los estudiantes  - Red de datos </t>
  </si>
  <si>
    <t>PROYECTO DE INVERSION</t>
  </si>
  <si>
    <t xml:space="preserve">SWITCH Y UPS </t>
  </si>
  <si>
    <t xml:space="preserve">DISPOSITIVOS DE COMUNICACIÓN </t>
  </si>
  <si>
    <t>Otorgados a  personal Administrativo y Docentes, por asistencia y participación a eventos academicos (congresos, seminarios, conferencias,etc), de acuerdo a Resoluciones y Comisiones de Servicio</t>
  </si>
  <si>
    <t>Pago a terceros (Expertos Temáticos) Diseño de Módulos Virtuales para nuevos programas académicos</t>
  </si>
  <si>
    <t xml:space="preserve"> MAYO - JUNIO / NOVIEMBRE - DICIEMBRE</t>
  </si>
  <si>
    <t xml:space="preserve">MENSUAL </t>
  </si>
  <si>
    <t>Atenciones y refrigerios dirigidos a reuniones con invitados (conferencistas, académicos, investigadores y representantes de entidades del sector público y/o privado); como también docentes y estudiantes.</t>
  </si>
  <si>
    <t>Gastos de funcionamiento del Programa MDL</t>
  </si>
  <si>
    <t>BIMENSUAL O TRIMESTAL</t>
  </si>
  <si>
    <t>Pago a terceros (Expertos Temáticos) que prestan un servicio a la Facultad de Ciencias de Educación para los respectivos Diseños Pedagógicos de los Módulos Virtuales (EA) de los nuevos Programas Académicos (Licenciatura y Maestría MDGEVA)</t>
  </si>
  <si>
    <t>BIMENSUAL O TRIMESTAL A LA ENTREGA DEL BIEN/SERVICIO (FEBRERO A JUNIO)</t>
  </si>
  <si>
    <t>BIMENSUAL O TRIMESTAL A LA ENTREGA DEL BIEN/SERVICIO (JULIO A DICIEMBRE)</t>
  </si>
  <si>
    <t>Según plan de participaciones y comisiones de servicio o permisos autorizados</t>
  </si>
  <si>
    <t>Pago a terceros que prestan un servicio al programa en seminarios o eventos academicos</t>
  </si>
  <si>
    <t>A medida que se presenta la necesidad, en seminarios o eventos, en promedio mensualmente.</t>
  </si>
  <si>
    <t>Pago a terceros - jurados externos - por servicio de evaluación de Tesis doctorales. Se estiman 10 jurados para evaluar seis (6) tesis doctorales en el segundo semestre de 2020</t>
  </si>
  <si>
    <t>En Octubre según sustentaciones de Tesis programadas</t>
  </si>
  <si>
    <t>Pago a terceros - tutores externos - en el primer ciclo de 2020 por la prestación del servicio de tutoria doctoral semestral según Acuerdo 004 del 14 de Enero de 2020 del Consejo de Coordinación.</t>
  </si>
  <si>
    <t>Junio  - Pago de tutorías doctorales según artículo 3, Acuerdo 004 del 14 de Enero de 2020 del Consejo de Coordinación</t>
  </si>
  <si>
    <t>Pago a terceros - tutores externos - proyectado para el segundo ciclo de 2020 según estudiantes matriculados, por la prestación del servicio de tutoria doctoral semestral según Acuerdo 004 del 14 de Enero de 2020 del Consejo de Coordinación.</t>
  </si>
  <si>
    <t>Noviembre  - Proyección Pago de tutorías doctorales según artículo 3, Acuerdo 004 del 14 de Enero de 2020 del Consejo de Coordinación</t>
  </si>
  <si>
    <t>Pago a terceros - jurados externos - por servicio de evaluación de Tesis doctorales. Se estiman 10 jurados para evaluar cinco (5) tesis doctorales en el primer semestre de 2020</t>
  </si>
  <si>
    <t>Entre Marzo y Junio según sustentaciones de Tesis programadas</t>
  </si>
  <si>
    <t>Pago a terceros - jurados externos - por servicio de evaluación de proyectos de investigación. Se estiman 25 proyectos durante el primer ciclo de 2020</t>
  </si>
  <si>
    <t>Entre Marzo y Junio según sustentaciones de proyecto programadas</t>
  </si>
  <si>
    <t>Septiembre y Noviembre</t>
  </si>
  <si>
    <t>Pago a terceros - jurados externos - por servicio de evaluación de proyectos de investigación. Se estiman 10 proyectos durante el segundo ciclo de 2020</t>
  </si>
  <si>
    <t>Septiembre y Noviembre según sustentaciones de proyecto programadas</t>
  </si>
  <si>
    <t>Marzo, Agosto</t>
  </si>
  <si>
    <t>Marzo, Agosto para docentes invitados. A medida que se requiera para administrativos</t>
  </si>
  <si>
    <t xml:space="preserve">Atenciones y refrigerios dirigidos a reuniones con invitados, sesiones presenciales de Doctorado y Ceremonias de Grado. </t>
  </si>
  <si>
    <t>Semanas presenciales marzo, abril, agosto, septiembre y octubre.
Ceremonias de Grado Mayo y Noviembre</t>
  </si>
  <si>
    <t>Marzo, Junio y Septiembre según requerimientos</t>
  </si>
  <si>
    <t>Estolas Grados Doctorados</t>
  </si>
  <si>
    <t>Pago a terceros - invitados - en el segundo ciclo de 2020 por la participación en el evento del Doctorado</t>
  </si>
  <si>
    <t>PROYECTO INVERSION</t>
  </si>
  <si>
    <t>Compra venta
Mobiliario para las aulas colaborativas del nivel cero Bloque A sede Candelaria .</t>
  </si>
  <si>
    <t>Mobiliario para las aulas colaborativas del nivel 0 Aula experimental que optimiza las capacidades operativas de la Facultad aumentando las cualidades técnicas y tecnológicas para el aprendizaje y la adaptación de un espacio para un número mayor de estudiantes logrando así una mejor factibilidad económica para la Facultad y la Universidad</t>
  </si>
  <si>
    <t>Mobiliario flexible</t>
  </si>
  <si>
    <t>15110101 - muebles</t>
  </si>
  <si>
    <t xml:space="preserve">Un primer pago en calidad de anticipo  al perfeccionamiento del contrato y un segundo pago del saldo restante, contra entrega del producto a satisfacción de la Facultad Ciencias del Hábitat </t>
  </si>
  <si>
    <t xml:space="preserve"> Mayo 2020</t>
  </si>
  <si>
    <t>Prestación de Servicios 
Desarrollo de nuevos programas de pregrado y posgrado.</t>
  </si>
  <si>
    <t>Marzo de 2020
Mayo de 2020
Julio de 2020</t>
  </si>
  <si>
    <t xml:space="preserve">Servicios profesionales para la estructura curricular del nuevo programa de pregrado Diseño Gráfico/ diseño visual, Diseño Industrial y Artes.
- Por cada implementación de cada programa de pregrado será un contrato de prestación de servicios distinto. Un promedio de 9 millones a cada uno.  por esto se dejan 3 fechas distintas referente a posibles contratos.
</t>
  </si>
  <si>
    <t>51020101 - Honorarios</t>
  </si>
  <si>
    <t xml:space="preserve">Un primer pago del 50% del contrato  en calidad de anticipo y un segundo pago correspondiente al 50% restante contra entrega del producto a satisfacción 
2) este monto de los 30 millones es para tres contratos distintos  con la misma modalidad de pago </t>
  </si>
  <si>
    <t xml:space="preserve">Marzo -Abril 2020
Mayo - julio 2020
Julio- Septiembre 2020
</t>
  </si>
  <si>
    <t xml:space="preserve">Comprobante Siaf </t>
  </si>
  <si>
    <t xml:space="preserve">Por Demanda </t>
  </si>
  <si>
    <t>Otorgado a terceros que presta un servicio a la Facultad.</t>
  </si>
  <si>
    <t xml:space="preserve">Un pago contra entrega </t>
  </si>
  <si>
    <t xml:space="preserve"> A la entrega del bien o servicio</t>
  </si>
  <si>
    <t>Otorgado a un tercero que presta un servicio de capacitación a:  Docentes vinculados al programa o estudiantes de la facultad.</t>
  </si>
  <si>
    <t>51020102- Honorarios docentes invitados</t>
  </si>
  <si>
    <t>Mensual a la entrega del bien o servicio</t>
  </si>
  <si>
    <t>Contrato de compra y venta ODP</t>
  </si>
  <si>
    <t xml:space="preserve">Actualización o mantenimiento licencias no perpetuas y CCT VIP Comercial  Creative Cloud for teams All Apps Licencia Nueva CCT  Multiple Platforms Multi Latin American Languages 12 Meses 1 User Level 2 10 - 49 </t>
  </si>
  <si>
    <t xml:space="preserve">
30 Licencias académicas
7 licencias comerciales </t>
  </si>
  <si>
    <t>actualización o mantenimiento licencias perpetuas</t>
  </si>
  <si>
    <t>Orden de pedido ODP</t>
  </si>
  <si>
    <t>Afiliaciones y sostenimiento programa de arquitectura  en  A.C.FA y ACIUR</t>
  </si>
  <si>
    <t>51050201 - afiliaciones y sostenimiento</t>
  </si>
  <si>
    <t>Abril de 2020 y julio del 2020</t>
  </si>
  <si>
    <t xml:space="preserve">Otorgado a personal docente y administrativo  de la Facultad o personal invitado nacional o Internacional </t>
  </si>
  <si>
    <t xml:space="preserve">51110102 Pasajes aéreos </t>
  </si>
  <si>
    <t xml:space="preserve">mensual a la entrega del bien o servicio </t>
  </si>
  <si>
    <t xml:space="preserve">Marzo de 2020
</t>
  </si>
  <si>
    <t xml:space="preserve">Otorgado a estudiantes por su servicio de monitoria </t>
  </si>
  <si>
    <t>51140105 auxilio a estudiantes</t>
  </si>
  <si>
    <t>Otorgados al programa en general</t>
  </si>
  <si>
    <t xml:space="preserve">51140110 Conmemoraciones </t>
  </si>
  <si>
    <t xml:space="preserve">Semestral a la entrega del bien o servicio </t>
  </si>
  <si>
    <t xml:space="preserve">Actividades de componente académico con  invitados nacionales o internacionales, estudiantes, personal administrativo. </t>
  </si>
  <si>
    <t>51140102- Atenciones y refrigerios</t>
  </si>
  <si>
    <t xml:space="preserve">Mensual a la entrega del bien o servicio </t>
  </si>
  <si>
    <t>Marzo - 2020
julio -2020</t>
  </si>
  <si>
    <t>51140145- Elementos publicitarios</t>
  </si>
  <si>
    <t>Marzo - 2020
Agosto -2020</t>
  </si>
  <si>
    <t>Elementos de papelería asignados a la facultad para su normal funcionamiento</t>
  </si>
  <si>
    <t>51140127- Papelería y útiles de escritorio</t>
  </si>
  <si>
    <t xml:space="preserve">Marzo 2020 pago primer pedido 
Agosto 2020 pago segundo pedido  </t>
  </si>
  <si>
    <t xml:space="preserve">Otorgado a personal docente y administrativo  de la Facultad </t>
  </si>
  <si>
    <t>51140129- participación en eventos</t>
  </si>
  <si>
    <t>Otorgados al programa en general para diseño de publicidad y propaganda</t>
  </si>
  <si>
    <t>51140133 - Publicidad y propaganda</t>
  </si>
  <si>
    <t xml:space="preserve">Otorgados al programa en general para el diseño y elaboración de productos académicos. </t>
  </si>
  <si>
    <t xml:space="preserve">51090110- Insumos para mantenimiento </t>
  </si>
  <si>
    <t xml:space="preserve">Mensuales a la entrega del bien o servicio </t>
  </si>
  <si>
    <t>Gasto de funcionamiento para mantenimiento de equipo de computo</t>
  </si>
  <si>
    <t>51090102 - Mantenimiento equipo de computo</t>
  </si>
  <si>
    <t>Gasto de funcionamiento para mantenimiento de equipo de oficina</t>
  </si>
  <si>
    <t>51090104 - Mantenimiento equipo de oficina</t>
  </si>
  <si>
    <t xml:space="preserve">Otorgado a personal docente y administrativo  de la Facultad. para salidas académicas </t>
  </si>
  <si>
    <t xml:space="preserve">51071001- transporte fletes y acarreos </t>
  </si>
  <si>
    <t xml:space="preserve">Otorgado a personal docente y administrativo  de la Facultad. </t>
  </si>
  <si>
    <t>51011401- Auxilios</t>
  </si>
  <si>
    <t>51010601- Viáticos</t>
  </si>
  <si>
    <t>Otorgado a terceros que presta un servicio a la Facultad: Docentes invitados, expertos en temas académicos</t>
  </si>
  <si>
    <t xml:space="preserve">51110101- Alojamiento y alimentación </t>
  </si>
  <si>
    <t xml:space="preserve">51110103 Pasajes terrestres </t>
  </si>
  <si>
    <t xml:space="preserve">Julio de 2020
</t>
  </si>
  <si>
    <t>Noviembre de 2020</t>
  </si>
  <si>
    <t>Otorgado a personal docente y administrativo ( Auxiliares Laboratorios)  de la Facultad.</t>
  </si>
  <si>
    <t>51140144- Elementos de protección personal</t>
  </si>
  <si>
    <t>Mayo - 2020
Septiembre -2020</t>
  </si>
  <si>
    <t xml:space="preserve">Otorgados a los Laboratorios en general </t>
  </si>
  <si>
    <t>51140122- Insumos de Laboratorio</t>
  </si>
  <si>
    <t>Elementos de papelería  asignados a la facultad para su normal funcionamiento</t>
  </si>
  <si>
    <t>Gasto de funcionamiento Participación en publicación de Libros a nivel Internacional y nacional.</t>
  </si>
  <si>
    <t>51140132 - Publicaciones Libros</t>
  </si>
  <si>
    <t>Gasto de funcionamiento para mantenimiento de equipo de Laboratorio</t>
  </si>
  <si>
    <t>51090103 - Mantenimiento equipo de Laboratorio</t>
  </si>
  <si>
    <t>Gasto de funcionamiento para mantenimiento de equipo de Computo</t>
  </si>
  <si>
    <t>51090102 - Mantenimiento equipo de Computo</t>
  </si>
  <si>
    <t>MARZO- NOVIEMBRE</t>
  </si>
  <si>
    <t>Apoyo desplazamientos (Comisión de servicios y participación en eventos)</t>
  </si>
  <si>
    <t>3. Por labor realizada</t>
  </si>
  <si>
    <t>ABRIL-NOVIEMBRE</t>
  </si>
  <si>
    <t>Pago honorarios por conceptos académicos no estipulados en nómina</t>
  </si>
  <si>
    <t>MARZO-NOVIEMBRE</t>
  </si>
  <si>
    <t>Pago honorarios por conceptos académicos  en desarrollo de talleres para docentes, estudiantes, egresados y personal administrativo).</t>
  </si>
  <si>
    <t>FEBRERO</t>
  </si>
  <si>
    <t>Microondas para la cafeteria de estudiantes</t>
  </si>
  <si>
    <t>Actualización biometrico  Laboratorio J&amp;J</t>
  </si>
  <si>
    <t>Cuota sostenimiento ASFAMEVEZ</t>
  </si>
  <si>
    <t>1.Prestación del servicio o entrega del bien</t>
  </si>
  <si>
    <t>Contempla atención y refrigerios para reuniones, juntas, consejos, eventos y ferias.</t>
  </si>
  <si>
    <t>Apoyo para inscripción y viajes de estudiantes de semilleros de investigación y/o representante estudiantil.</t>
  </si>
  <si>
    <t>Compra  de combustibles y lubricantes en situaciones particulares avaladas por la facultad (Caja Menor,gasolina para cubrir eventos (Clínica Movil) en vehiculos de la universidad,  requerimiento de gasolina para guadañadoras o equipos de anatomía)</t>
  </si>
  <si>
    <t>Conmemoración de fechas  especiales ( Día del medico veterinario, día del zootecnista, día de la mujer, acreditación de los programas de la facultad,  entre otros)</t>
  </si>
  <si>
    <t>Compra de diferentes elementos de aseo y la cafetería para la facultad.</t>
  </si>
  <si>
    <t>Compra de elementos de protección personal para la coordinación de laboratorios</t>
  </si>
  <si>
    <t>Compra de articulos de tienda lasallista para apoyo de eventos de la facultad (Ferias)</t>
  </si>
  <si>
    <t>Alimento animales de la sede norte (Gallinas, patos, gansos, etc)</t>
  </si>
  <si>
    <t>Apoyo insumos para laboratorios adscritos a la Facultad.</t>
  </si>
  <si>
    <t>ENERO-NOVIEMBRE</t>
  </si>
  <si>
    <t>Elementos de papelería de uso de la Facultad de Ciencias Agropecuarias</t>
  </si>
  <si>
    <t>Apoyo desplazamientos (Comisión de servicios , reuniones externas y ferias  en Bogotá)</t>
  </si>
  <si>
    <t>Apoyo Inscripción en eventos a docentes y administrativos</t>
  </si>
  <si>
    <t>Promoción y campañas publicitarias en radio y prensa para la Facultad y sus programas, bajo la asesoria de mercadeo de la Universidad de La Salle.</t>
  </si>
  <si>
    <t>Adquisición del Certificado de Carencia de  Informes  por trafico de estupefacientes -CCITE de la sede norte.</t>
  </si>
  <si>
    <t>MARZO- SEPTIEMBRE</t>
  </si>
  <si>
    <t>Compra para stand en diferentes ferias  y alquier de carpas.</t>
  </si>
  <si>
    <t>1 Stand.</t>
  </si>
  <si>
    <t>ABRIL-MAYO</t>
  </si>
  <si>
    <t>Alquiler del espacio físico en corferias para desarrollo de expopet y otras ferias</t>
  </si>
  <si>
    <t>FEBRERO-NOVIEMBRE</t>
  </si>
  <si>
    <t>Apoyo mantenimiento infraestructura y equipos de laboratorio adscritos a la facultad.</t>
  </si>
  <si>
    <t>Apoyo  mantenimiento de  equipos de computo de sala de profesores y adminstrativos.</t>
  </si>
  <si>
    <t>JUNIO</t>
  </si>
  <si>
    <t>Mantenimiento computadores de la Facultad</t>
  </si>
  <si>
    <t>Cambio de guardas sala de docentes</t>
  </si>
  <si>
    <t>ABRIL-SEPTIEMBRE</t>
  </si>
  <si>
    <t>Servicios de reparación en la facultad  y/o laboratorios adscritos a la misma</t>
  </si>
  <si>
    <t>Remisiones exporadicas de material  promocional a Utopia.</t>
  </si>
  <si>
    <t>Desplazamiento a CiC'S y transporte eventos</t>
  </si>
  <si>
    <t>FEBRERO-MAYO</t>
  </si>
  <si>
    <t>Desarrollo Aula del Futuro, un aula interactiva</t>
  </si>
  <si>
    <t>Mobiliario</t>
  </si>
  <si>
    <t>PROYECTO DE INVERSIÓN</t>
  </si>
  <si>
    <t>3.De acuerdo al periodo pactadp</t>
  </si>
  <si>
    <t>FEBRERO-MARZO</t>
  </si>
  <si>
    <t>Sistema de videoconferencia einteractivo
(videobeam, monitor, sistemas de microfonos)</t>
  </si>
  <si>
    <t>MARZO-ABRIL</t>
  </si>
  <si>
    <t>Maquina de anesteria inhalada portáti para pequeños animales. La maquina incluye vaporizador para isofluorano, canister de 900 cc, manometro de presión , flujometro, valvulas de inhalación y exhalación, set de manguera y valvula de alivio.</t>
  </si>
  <si>
    <t>1.Pago  contra entrega</t>
  </si>
  <si>
    <t>Lector Biotec ELX800  y lavador de placas 50 ts de 8 canales</t>
  </si>
  <si>
    <t>Marzo a Junio
Agosto a Noviembre</t>
  </si>
  <si>
    <t>Pago, a profesores, por concepto de auxilios en salidas y ejercicios académicos</t>
  </si>
  <si>
    <t>Febrero a Junio
Agosto a Noviembre</t>
  </si>
  <si>
    <t>Pago por concepto de dirección y jurados de modalidades de grado</t>
  </si>
  <si>
    <t>Servicio de capacitación para el grupo de docentes del porgrama</t>
  </si>
  <si>
    <t>Pago membresia ASCOLFA</t>
  </si>
  <si>
    <t>Junio y Octubre</t>
  </si>
  <si>
    <t>Almuerzo de despedida estudiantes último semestre</t>
  </si>
  <si>
    <t>Febrero a Junio 
Agosto a Noviembre</t>
  </si>
  <si>
    <t>Auxilio para estudiante en práctica empresarial con el programa</t>
  </si>
  <si>
    <t>Toallas de mano</t>
  </si>
  <si>
    <t>Marzo a Abril</t>
  </si>
  <si>
    <t>Elementos de protección personal - Clemente Rivera</t>
  </si>
  <si>
    <t>Marzo
Agosto</t>
  </si>
  <si>
    <t>Material POP para promoción de programa</t>
  </si>
  <si>
    <t>Compra de insumos agrícolas para los campos de cultivo de la sede norte</t>
  </si>
  <si>
    <t>Papelería programa de Administración de Agronegocios</t>
  </si>
  <si>
    <t>19 (Articulos entre resmas, esferos, post it, lapices, papeleria en general)</t>
  </si>
  <si>
    <t>semestral</t>
  </si>
  <si>
    <t>Agosto a Noviembre</t>
  </si>
  <si>
    <t>Eventos académicos de relevancia para el programa de Administración de Agronegocios</t>
  </si>
  <si>
    <t>Marzo a Octubre</t>
  </si>
  <si>
    <t>Publicidad en medios escritos para el programa de Administración de Agronegocios</t>
  </si>
  <si>
    <t>1 pauta en medios masivos (revistas, radio y televisión)</t>
  </si>
  <si>
    <t>Mantenimiento de equipo agrícola: guadaña, motocultor y otros.</t>
  </si>
  <si>
    <t>Mantenimiento de equipos de oficina: computadores, teléfonos, impresoras.</t>
  </si>
  <si>
    <t>Abril a Octubre</t>
  </si>
  <si>
    <t>Transporte asociado al alquiler de equipo para eventos académicos</t>
  </si>
  <si>
    <t>Docente invitado al porgrama de Especilaización en GEA</t>
  </si>
  <si>
    <t>Gastos de alojamiento y alimentación del docente invitado al porgrama de Especilaización en GEA</t>
  </si>
  <si>
    <t>Gastos de pasajes aéreos del docente invitado al porgrama de Especilaización en GEA</t>
  </si>
  <si>
    <t>Refrigerios eventos académicos de posgrado</t>
  </si>
  <si>
    <t>Gastos asociados a jurados y tutores de trabajos de grado de Maestría</t>
  </si>
  <si>
    <t>Septiembre a Noviembre</t>
  </si>
  <si>
    <t>AgroexpoSalle</t>
  </si>
  <si>
    <t>Simposio en Agronegocios</t>
  </si>
  <si>
    <t>Mayo - Septiembre</t>
  </si>
  <si>
    <t>Apoyo a capacitaciones profesionales fuera de la institución</t>
  </si>
  <si>
    <t>1. Prestación de servicios</t>
  </si>
  <si>
    <t>Apoyo a profesionales externos</t>
  </si>
  <si>
    <t>Apoyo a profesionales externos y de la institución</t>
  </si>
  <si>
    <t>Febrero, abril, junio, agosto, octubre, noviembre</t>
  </si>
  <si>
    <t>Atención a las sesiones de la Junta Directiva de la clínica, las reuniones internas y eventos de la facultad que involucren la clínica veterinaria</t>
  </si>
  <si>
    <t>3. Bimensual</t>
  </si>
  <si>
    <t>Febrero y julio</t>
  </si>
  <si>
    <t>Elementos de protección para 8 funcionarios de planta de la clínica y adicionalmente apoyo a labores de especialistas (ej: oncología)</t>
  </si>
  <si>
    <t>3. Semestral</t>
  </si>
  <si>
    <t>Febrero, abril, agosto y octubre</t>
  </si>
  <si>
    <t>Promoción de los servicios externos de la clínica veterinaria: pauta digital, material POP y de divulgación, entre otros</t>
  </si>
  <si>
    <t>3. Trimestral</t>
  </si>
  <si>
    <t>Material requerido para el funcionamiento de la clínica de grandes animales: viruta, heno.</t>
  </si>
  <si>
    <t>Mensual, según el área de la clínica que lo requiera: laboratorio, farmacia, quirófanos, etc</t>
  </si>
  <si>
    <t>Insumos y reactivos de equipos, medicamentos, consumibles de equipos, elementos de desinfección y bioseguridad de consultorios, quirófanos y hospital</t>
  </si>
  <si>
    <t>3. Mensual</t>
  </si>
  <si>
    <t>Formatos de historia clínica, complementarios y para exámenes especializados; toner impresoras; papelería y útiles en general</t>
  </si>
  <si>
    <t>Según programación de salidas prácticas</t>
  </si>
  <si>
    <t xml:space="preserve">Apoyo a capacitaciones externas a la clínica veterinaria </t>
  </si>
  <si>
    <t xml:space="preserve">Apoyo a salidas prácticas y capacitaciones de la clínica veterinaria </t>
  </si>
  <si>
    <t>Elementos requeridos para el funcionamiento equipos de la clínica veterinaria: endoscopia, lavadoras y cableado internet</t>
  </si>
  <si>
    <t>Mantenimiento de equipos como guadaña</t>
  </si>
  <si>
    <t>Mantenimiento de computadores y impresoras multifuncionales</t>
  </si>
  <si>
    <t xml:space="preserve">Elementos requeridos para equipos  especializados: ultracongeladores, autoclave, ecógrafo, revelador de placas radiográficas </t>
  </si>
  <si>
    <t>Mantenimiento de equipos de oficina: teléfonos, sonido de quirófano y otras áreas de la clínica</t>
  </si>
  <si>
    <t>Mantenimiento de lavadoras, secadoras, calentador de agua, neveras e hidrolavadora</t>
  </si>
  <si>
    <t>Mantenimiento de equipos de sonido, archivadores rodantes, mesa de acero inoxidable, filtro de agua y películas sandblasting</t>
  </si>
  <si>
    <t xml:space="preserve">Elementos requeridos para mantenimiento de la infraestructura física de la clínica veterinaria </t>
  </si>
  <si>
    <t>Junio (Primer Ciclo)
Noviembre  (Segundo Ciclo)</t>
  </si>
  <si>
    <r>
      <t xml:space="preserve">*Pago Tesis Doctorales a Jurados que tienen contrato laboral con la Universidad de La Salle (Profesores internos) </t>
    </r>
    <r>
      <rPr>
        <b/>
        <sz val="11"/>
        <rFont val="HelveticaNeueLT Com 45 Lt"/>
        <family val="2"/>
      </rPr>
      <t>Sustentaciones</t>
    </r>
    <r>
      <rPr>
        <sz val="11"/>
        <rFont val="HelveticaNeueLT Com 45 Lt"/>
        <family val="2"/>
      </rPr>
      <t xml:space="preserve">
*Pagos Jurados internos </t>
    </r>
    <r>
      <rPr>
        <b/>
        <sz val="11"/>
        <rFont val="HelveticaNeueLT Com 45 Lt"/>
        <family val="2"/>
      </rPr>
      <t>Examen de Candidatura</t>
    </r>
  </si>
  <si>
    <t xml:space="preserve">Por labor realizada </t>
  </si>
  <si>
    <r>
      <t xml:space="preserve">*Cuentas de cobro profesores </t>
    </r>
    <r>
      <rPr>
        <b/>
        <sz val="11"/>
        <rFont val="HelveticaNeueLT Com 45 Lt"/>
        <family val="2"/>
      </rPr>
      <t>tutores</t>
    </r>
    <r>
      <rPr>
        <sz val="11"/>
        <rFont val="HelveticaNeueLT Com 45 Lt"/>
        <family val="2"/>
      </rPr>
      <t xml:space="preserve"> de Tesis Doctorales
*Pagos Jurados externos </t>
    </r>
    <r>
      <rPr>
        <b/>
        <sz val="11"/>
        <rFont val="HelveticaNeueLT Com 45 Lt"/>
        <family val="2"/>
      </rPr>
      <t>Examen de Candidatura</t>
    </r>
    <r>
      <rPr>
        <sz val="11"/>
        <rFont val="HelveticaNeueLT Com 45 Lt"/>
        <family val="2"/>
      </rPr>
      <t xml:space="preserve">
Porfesores que no tienen contrato con la Universidad de La Salle. </t>
    </r>
  </si>
  <si>
    <t xml:space="preserve">Marzo, abril y junio (Primer Ciclo)
Agosto, septiembre,octubre y noviembre (Segundo Ciclo)
</t>
  </si>
  <si>
    <r>
      <t xml:space="preserve">*Refrigerios Semanas de Socializaciòn de los estudiantes de la Maestrìa en Agrociencias y Encuentro de Agrociencias. 
*Pasabocas grados Doctorado en Agrociencias 
</t>
    </r>
    <r>
      <rPr>
        <b/>
        <sz val="11"/>
        <rFont val="HelveticaNeueLT Com 45 Lt"/>
        <family val="2"/>
      </rPr>
      <t/>
    </r>
  </si>
  <si>
    <t>Abrill-Mayo</t>
  </si>
  <si>
    <t xml:space="preserve">Pasajes para conferencista invitado Encuentro de Agrociencias
</t>
  </si>
  <si>
    <t>Apoyo Alojamiento y Alimentación del conferencista invitado Encuentro de Agrociencias</t>
  </si>
  <si>
    <t>Marzo (Primer Ciclo)
Agosto (Segundo Ciclo)</t>
  </si>
  <si>
    <t xml:space="preserve">Elementos necesarios para difusiòn del programa Doctoral. </t>
  </si>
  <si>
    <t xml:space="preserve">Elementos necesarios para el funcionamiento del Programa </t>
  </si>
  <si>
    <t>Febrero a noviembre</t>
  </si>
  <si>
    <t>Actividades de la Direcciòn y los coordinadores de Lìnea y profesores que necesiten participar en un evento durante el año.</t>
  </si>
  <si>
    <t>Febrero,Marzo, Abril (Primer Ciclo)
Agosto, septiembre, octubre (Segundo Ciclo)</t>
  </si>
  <si>
    <t xml:space="preserve">Pago Trabajos de Grado Jurados y Tutores </t>
  </si>
  <si>
    <t xml:space="preserve">Cuentas de cobro profesores externos que no tienen contrato con la Universidad de La Salle. </t>
  </si>
  <si>
    <t>Marzo, abril y junio (Primer Ciclo)
Agosto, septiembre,octubre y noviembre (Segundo Ciclo)</t>
  </si>
  <si>
    <t xml:space="preserve">Refrigerios Semanas de Socializaciòn de los estudiantes de la Maestrìa en Agrociencias y Encuentro de Agrociencias. </t>
  </si>
  <si>
    <t>JUNIO - AGOSTO - NOVIEMBRE</t>
  </si>
  <si>
    <t>ASISTENCIA A EVENTOS DE CARÁCTER ACADEMICO</t>
  </si>
  <si>
    <t xml:space="preserve">PAGO HA JURADOS EXTERNOS TRABAJOS DE GRADO INGENIERIA AGRONOMICA </t>
  </si>
  <si>
    <t>ABRIL - MAYO</t>
  </si>
  <si>
    <t>PAGO A DOCENTES INVITADOS</t>
  </si>
  <si>
    <t>PAGO ALOJAMIENTO Y ALIMENTACIÓN SALIDAS ACADEMICAS</t>
  </si>
  <si>
    <t>FEBRERO-MARZO-ABRIL-MAYO-JUNIO-JULIO-AGOSTO-SEPTIEMBRE-OCTUBRE Y NOVIEMBRE</t>
  </si>
  <si>
    <t xml:space="preserve">PAGO DE TIQUETES PARA ASISTENCIA A REUNIONES ESTRATEGICAS </t>
  </si>
  <si>
    <t>ATENCION A INVITADOS DE CARÁCTER ACADEMICO Y VISITANTES CON INTERES CIENTIFICO O FILANTROPICO. DADA LA NATURALEZA DEL PROYECTO UTOPIA ESTO ES IMPORTANTE</t>
  </si>
  <si>
    <t xml:space="preserve">FEBRERO </t>
  </si>
  <si>
    <t xml:space="preserve">ASPIRADORA PARA MANTENIMIENTO Y CUIDADO DE EQUIPOS DE LABORATORIOS ,  
DISPENSADOR DE AGUA Y FILTRO PARA TRATAMIENTO DE AGUA </t>
  </si>
  <si>
    <t>ENCUENTRO INSTITUCIONAL DE SEMILLEROS DE INVESTIGACIÓN Y OTROS ENCUENTROS ACADEMICOS</t>
  </si>
  <si>
    <t>FEBRERO Y AGOSTO</t>
  </si>
  <si>
    <t>IMPLEMENTOS DE ASEO PARA LOS LABORATORIOS Y LA PLANTA DE AGROINDUSTRIA. PEDIDO SEMESTRAL</t>
  </si>
  <si>
    <t xml:space="preserve">MARZO Y ABRIL </t>
  </si>
  <si>
    <t xml:space="preserve">COMPRA DE MASCARAS DE SEGURIDAD  Y OVEROLES </t>
  </si>
  <si>
    <t>COMPRA DE CHALECOS PUBLICITARIOS PARA LOS ESTUDIANTES DE LA COHORTE 2017</t>
  </si>
  <si>
    <t>MAYO Y SEPTIEMBRE</t>
  </si>
  <si>
    <t>HERRAMIENTAS PARA BANCO DE MAQUINARIA Y LINEAS PRODUCTIVAS</t>
  </si>
  <si>
    <t>FEBRERO-MARZO-ABRIL-MAYO-JUNIO-JULIO-AGOSTO-SEPTIEMBRE-OCTUBRE- NOVIEMBRE- DICIEMBRE Y ENERO</t>
  </si>
  <si>
    <t>COMPRA DE INSUMOS PARA LAS LINEAS PRODUCTIVAS, SEMILLAS, ALIMENTO PARA ANIMALES, MEDICAMENTOS PARA ANIMALES Y AGROINSUMOS EN GENERAL</t>
  </si>
  <si>
    <t>COMPRA DE INSUMOS, REACITVOS Y MATERIAL DE VIDRIO O PLASTICO PARA LOS LABORATORIOS</t>
  </si>
  <si>
    <t>PEDIDO SEMESTRAL DE PAPELERIA</t>
  </si>
  <si>
    <t>FEBRERO-ABRIL--JUNIO-AGOSTO-SEPTIEMBRE</t>
  </si>
  <si>
    <t>TRANSPORTE POR CONCEPTO DE TAXIS PARA REUNIONES ESTRATEGICAS EN YOPAL (CIUDAD) REALIZADAS POR DOCENTES EN REPRESENTACIÓN DE LA UNIVERSIDAD.</t>
  </si>
  <si>
    <t xml:space="preserve">JUNIO  </t>
  </si>
  <si>
    <t>RENOVACIÓN DE  LA LICENCIA ArcGis</t>
  </si>
  <si>
    <t>RENOVACIÓN CCITE</t>
  </si>
  <si>
    <t xml:space="preserve">PAGO DE INSUMOS PARA MANTENIMIENTO DE EQUIPOS E INFRAESTRUCTURA ASOCIADA A PRACTICA PRODUCTIVA. </t>
  </si>
  <si>
    <t>MANTENIMIENTOS MAQUINARIA AGRICOLA</t>
  </si>
  <si>
    <t>MANTENIMIENTO EQUIPOS DE LABORATORIOS Y AGROINDUSTRIA</t>
  </si>
  <si>
    <t>MANTENIMIENTO EQUIPO DE OFICINA</t>
  </si>
  <si>
    <t>REPARACIONES Y MANTENIMIENTOS CONSIDERADAS COMO IMPREVISTOS</t>
  </si>
  <si>
    <t>TRANSPORTE SALIDAS ACADEMICAS</t>
  </si>
  <si>
    <t>SOAT MOTO CARGUERO VENCE EL 12 DE MARZO</t>
  </si>
  <si>
    <t xml:space="preserve">ENERO - MAYO Y SEPTIEMBRE </t>
  </si>
  <si>
    <t>POLIZA ESTUDIANTIL</t>
  </si>
  <si>
    <t>SEPTIEMBRE</t>
  </si>
  <si>
    <t>MENAJES Y ELEMENTOS PARA FABRICACION DE PRODUCTOS</t>
  </si>
  <si>
    <t>OCTUBRE</t>
  </si>
  <si>
    <t>PANCARTAS, PENDONES, POSTER Y VOLANTES</t>
  </si>
  <si>
    <t>REFINADOR DE CHOCOLATE</t>
  </si>
  <si>
    <t>70% ANTICIPO Y 30% CONTRA ENTREGA</t>
  </si>
  <si>
    <t>COMPRA DE TRAJES Y ELEMENTOS PROPIOS DE LOS ACTOS CULTURALES EN EL EVENTO</t>
  </si>
  <si>
    <t>INSUMOS PARA LA PREPARACIÓN DE PRODUCTOS</t>
  </si>
  <si>
    <t>SE PREMIERA CON DINERO EN EFECTIVO A: MEJOR PRODUCTO Y MEJOR STAND</t>
  </si>
  <si>
    <t xml:space="preserve">SE CONTRATARAN CUÑAS RADIALES </t>
  </si>
  <si>
    <t>ALQUILER DE CARPAS Y SONIDO</t>
  </si>
  <si>
    <t>CONTRATACIÓN DE TRANSPORTE DE ELEMENTOS COMPRADOS DESDE YOPAL (CIUDAD)</t>
  </si>
  <si>
    <t>Marzo y Agosto</t>
  </si>
  <si>
    <t>Auxilios a Docentes</t>
  </si>
  <si>
    <t>Abril y Septiembre</t>
  </si>
  <si>
    <t>Honorarios a Docentes tutorias y/o eventos</t>
  </si>
  <si>
    <t>Atencion para la reunión de los estudiantes que finalizan semestre</t>
  </si>
  <si>
    <t>Abril- Octubre</t>
  </si>
  <si>
    <t>Auxilios a Estudiantes</t>
  </si>
  <si>
    <t>Marzo- Agosto</t>
  </si>
  <si>
    <t>Dotaciones y EPP para docentes</t>
  </si>
  <si>
    <t>Abril- Septiembre</t>
  </si>
  <si>
    <t>Material POP para estudiantes y aspirantes</t>
  </si>
  <si>
    <t>Marzo -Agosto</t>
  </si>
  <si>
    <t>Insumos para el funcionamiento de los laboratorios - docencia</t>
  </si>
  <si>
    <t>Mayo -Octubre</t>
  </si>
  <si>
    <t>Medicamentos - Docencia</t>
  </si>
  <si>
    <t>Requerimientos de papeleria</t>
  </si>
  <si>
    <t>Mantenimiento a los equipos de los laboratorios - Docencia</t>
  </si>
  <si>
    <t>Marzo-Agosto</t>
  </si>
  <si>
    <t>Abril-Septiembre</t>
  </si>
  <si>
    <t>Honorarios a Docentes  y/o eventos</t>
  </si>
  <si>
    <t>Febrero- Mayo- Agosto-Noviembre</t>
  </si>
  <si>
    <t>Abril-Octubre</t>
  </si>
  <si>
    <t>Marzo-Abril-Agosto-Septiembre</t>
  </si>
  <si>
    <t>Mayo-octubre</t>
  </si>
  <si>
    <t>Febrero-Agosto</t>
  </si>
  <si>
    <t>Transporte para los estudiantes a los sitios CIC´s</t>
  </si>
  <si>
    <t>Marzo-Abrl-Mayo-Agosto-Septiembre-Octubre</t>
  </si>
  <si>
    <t>Mayo- Noviembre</t>
  </si>
  <si>
    <t>Marzo, Myo-Agosto-Octubre</t>
  </si>
  <si>
    <t>Marzo-Octubre</t>
  </si>
  <si>
    <t>Mayo-Octubre</t>
  </si>
  <si>
    <t>Marzo-Mayo-Agosto -Octubre</t>
  </si>
  <si>
    <t>Mayo-Noviembre</t>
  </si>
  <si>
    <t>Premios para eventos</t>
  </si>
  <si>
    <t>Febrero-Abrill-Junio-Agosto-Octubre</t>
  </si>
  <si>
    <t>Recarga del Nitrogeno</t>
  </si>
  <si>
    <t>Requerimientos de mantenimientos</t>
  </si>
  <si>
    <t>Abril--Octubre</t>
  </si>
  <si>
    <t>Mantenimiento a los equipos de computos del programa</t>
  </si>
  <si>
    <t>Marzo-Junio septiembre</t>
  </si>
  <si>
    <t>Febrero-Noviembre</t>
  </si>
  <si>
    <t>Apoyo docentes tiempo y catedra en  desplazamientos prácticas y/o salidas académicas</t>
  </si>
  <si>
    <t>MARZO-SEPTIEMBRE</t>
  </si>
  <si>
    <t>Apoyo en comision de servicios</t>
  </si>
  <si>
    <t xml:space="preserve">MARZO- NOVIEMBRE </t>
  </si>
  <si>
    <t>Pago jurados y tutores de  modalidades de grado.</t>
  </si>
  <si>
    <t>Pago tutores y jurados externos, apoyo conferencias y talleres del programa</t>
  </si>
  <si>
    <t>Afiliacion al Consejo Nacional Lacteo</t>
  </si>
  <si>
    <t>Atención estudiantes ultimo semestre.</t>
  </si>
  <si>
    <t>Apoyo estudiantes de pasantía y semilleros de investigación.</t>
  </si>
  <si>
    <t>Compra de articulos de tienda lasallista para apoyo de eventos y conmemoraciones ( Ejemp:40 años zootecnia)</t>
  </si>
  <si>
    <t>Apoyo prácticas de campo</t>
  </si>
  <si>
    <t>Insumos para desarrollo de actividades académicas en laboratorios y plantas.</t>
  </si>
  <si>
    <t xml:space="preserve">Compra de papeleria y utiles para el funcionameinto del programa </t>
  </si>
  <si>
    <t>Inscripción diferentes eventos de los docentes de tiempo y cátedra</t>
  </si>
  <si>
    <t>Detalle y/o  bonos para estudiantes de último semestre.</t>
  </si>
  <si>
    <t>Divulgación del programa de zootecnia en medios en medios masivos de comunicación. (Pauta)</t>
  </si>
  <si>
    <t xml:space="preserve">Servicio tecnico de maquinaria agricola, guadañas, etc. </t>
  </si>
  <si>
    <t xml:space="preserve">Servicio tecnico de equipos de laboratorio del programa. </t>
  </si>
  <si>
    <t>Pago transporte a los centros de investigación y capacitación (CIC Santa Maria y San Miguell)</t>
  </si>
  <si>
    <t>OTORGADOS A DOCENTES Y PERSONAL ADMINISTRATIVO DEL PROGRAMA</t>
  </si>
  <si>
    <t>AUXILIOS</t>
  </si>
  <si>
    <t>OTORGADO A TERCEROS QUE PRESTAN UN SERVICIO AL PROGRAMA</t>
  </si>
  <si>
    <t>HONORARIOS</t>
  </si>
  <si>
    <t>OTORGADO A TERCEROS QUE PRESTAN UN SERVICIO AL PROGRAMA// CAPACITACIÓN A DOCENTES VINCULADOS AL PROGRAMA</t>
  </si>
  <si>
    <t>HONORARIOS CAPACITACIONES</t>
  </si>
  <si>
    <t>OTORGADOS A DOCENTES Y PERSONAL ADMINISTRATIVO DEL PROGRAMA E INVITADOS NACIONALES/ INTERNACIONALES</t>
  </si>
  <si>
    <r>
      <t xml:space="preserve">OTORGADO A TERCEROS QUE PRESTAN UN SERVICIO AL PROGRAMA// CAPACITACIÓN A DOCENTES VINCULADOS AL PROGRAMA </t>
    </r>
    <r>
      <rPr>
        <b/>
        <sz val="14"/>
        <rFont val="HelveticaNeueLT Com 45 Lt"/>
        <family val="2"/>
      </rPr>
      <t xml:space="preserve"> AFADECO</t>
    </r>
  </si>
  <si>
    <t>AFILIACIONES Y SOSTENIMIENTO</t>
  </si>
  <si>
    <r>
      <t xml:space="preserve">PAGO ANUAL PROYECTADO PARA </t>
    </r>
    <r>
      <rPr>
        <b/>
        <sz val="14"/>
        <color theme="1"/>
        <rFont val="HelveticaNeueLT Com 45 Lt"/>
        <family val="2"/>
      </rPr>
      <t>MARZO</t>
    </r>
  </si>
  <si>
    <t>DESTINADO A REUNIONES, INVITADOS Y ESTUDIANTES</t>
  </si>
  <si>
    <t>OTORGADOS A ESTUDIANTES PARA PARTICIPACIÓN EN EVENTOS A NOMBRE DEL PROGRAMA</t>
  </si>
  <si>
    <t>AUXILIOS A ESTUDIANTES</t>
  </si>
  <si>
    <t>GASTOS DE FUNCIONAMIENTO DEL PROGRAMA</t>
  </si>
  <si>
    <r>
      <t xml:space="preserve">MARZO-SEPTIEMBRE </t>
    </r>
    <r>
      <rPr>
        <sz val="14"/>
        <rFont val="HelveticaNeueLT Com 45 Lt"/>
        <family val="2"/>
      </rPr>
      <t>DOS PEDIDOS POR AÑO</t>
    </r>
  </si>
  <si>
    <t>OTORGADOS AL PROGRAMA EN GENERAL POR MEDIO DE TIENDA LASALLISTA</t>
  </si>
  <si>
    <t>OTORGADOS A ESTUDIANTES DEL PROGRAMA EN GENERAL</t>
  </si>
  <si>
    <t>PARTICIPACIÓN EN EVENTOS</t>
  </si>
  <si>
    <t>PAPELERIA Y UTILES DE ESCRITORIO</t>
  </si>
  <si>
    <r>
      <t xml:space="preserve">MARZO-SEPTIEMBRE </t>
    </r>
    <r>
      <rPr>
        <sz val="14"/>
        <rFont val="HelveticaNeueLT Com 45 Lt"/>
        <family val="2"/>
      </rPr>
      <t>POR DEMANDA A LA ENTREGA DEL BIEN/SERVICIO</t>
    </r>
  </si>
  <si>
    <r>
      <t xml:space="preserve">CONTRATO COMPRA VENTA + </t>
    </r>
    <r>
      <rPr>
        <b/>
        <sz val="14"/>
        <rFont val="HelveticaNeueLT Com 45 Lt"/>
        <family val="2"/>
      </rPr>
      <t>ODP</t>
    </r>
  </si>
  <si>
    <t>PROYECTADO PARA EL MES DE JUNIO</t>
  </si>
  <si>
    <t>ADQUISICIÓN DE LICENCIA ANUAL "TABLO DE VISUALIZACIÓN DE DATOS", REEMPLAZANDO LA LICENCIA E VIEWS QUE YA NO SE COMPRA</t>
  </si>
  <si>
    <t>LICENCIAS NO PERPETUAS</t>
  </si>
  <si>
    <t>SALIDAS ACADEMICAS DE LOS ESTUDIANTES DEL PROGRAMA</t>
  </si>
  <si>
    <t>TRANSPORTE, FLETES Y ACARREOS</t>
  </si>
  <si>
    <t>OTORGADOS AL PROGRAMA EN GENERAL</t>
  </si>
  <si>
    <t>VIATICOS</t>
  </si>
  <si>
    <r>
      <t xml:space="preserve">MARZO-SEPTIEMBRE SEMESTRAL </t>
    </r>
    <r>
      <rPr>
        <sz val="14"/>
        <rFont val="HelveticaNeueLT Com 45 Lt"/>
        <family val="2"/>
      </rPr>
      <t>POR DEMANDA A LA ENTREGA DEL BIEN/SERVICIO</t>
    </r>
  </si>
  <si>
    <t>ECONOMATICA: DOS PAGOS POR AÑO MES DE ABRIL-OCTUBRE                                  RISK SIMULATOR: PAGO ANUAL</t>
  </si>
  <si>
    <r>
      <rPr>
        <b/>
        <sz val="14"/>
        <rFont val="HelveticaNeueLT Com 45 Lt"/>
        <family val="2"/>
      </rPr>
      <t>SOFTWARE ECONOMATICA</t>
    </r>
    <r>
      <rPr>
        <sz val="14"/>
        <rFont val="HelveticaNeueLT Com 45 Lt"/>
        <family val="2"/>
      </rPr>
      <t xml:space="preserve">. 40 LICENCIAS.                          </t>
    </r>
    <r>
      <rPr>
        <b/>
        <sz val="14"/>
        <rFont val="HelveticaNeueLT Com 45 Lt"/>
        <family val="2"/>
      </rPr>
      <t>RISK SIMULATOR:</t>
    </r>
    <r>
      <rPr>
        <sz val="14"/>
        <rFont val="HelveticaNeueLT Com 45 Lt"/>
        <family val="2"/>
      </rPr>
      <t xml:space="preserve"> PAGO ANUAL CONJUNTO CON FACULTAD DE INGENIERIA LICENCIA DE CAMPUS</t>
    </r>
  </si>
  <si>
    <r>
      <rPr>
        <b/>
        <sz val="14"/>
        <rFont val="HelveticaNeueLT Com 45 Lt"/>
        <family val="2"/>
      </rPr>
      <t xml:space="preserve">$ 58.809.742                                         </t>
    </r>
    <r>
      <rPr>
        <sz val="14"/>
        <rFont val="HelveticaNeueLT Com 45 Lt"/>
        <family val="2"/>
      </rPr>
      <t xml:space="preserve">                          DIVIDIDOS DE LA SIGUIENTE MANERA: 35.000.000 </t>
    </r>
    <r>
      <rPr>
        <b/>
        <sz val="14"/>
        <rFont val="HelveticaNeueLT Com 45 Lt"/>
        <family val="2"/>
      </rPr>
      <t xml:space="preserve">ECONOMATICA  </t>
    </r>
    <r>
      <rPr>
        <sz val="14"/>
        <rFont val="HelveticaNeueLT Com 45 Lt"/>
        <family val="2"/>
      </rPr>
      <t xml:space="preserve">            6.150.000 </t>
    </r>
    <r>
      <rPr>
        <b/>
        <sz val="14"/>
        <rFont val="HelveticaNeueLT Com 45 Lt"/>
        <family val="2"/>
      </rPr>
      <t>RISK SIMULATOR</t>
    </r>
  </si>
  <si>
    <r>
      <t xml:space="preserve">ECONOMATICA: </t>
    </r>
    <r>
      <rPr>
        <b/>
        <sz val="14"/>
        <rFont val="HelveticaNeueLT Com 45 Lt"/>
        <family val="2"/>
      </rPr>
      <t xml:space="preserve">MAYO </t>
    </r>
    <r>
      <rPr>
        <sz val="14"/>
        <rFont val="HelveticaNeueLT Com 45 Lt"/>
        <family val="2"/>
      </rPr>
      <t xml:space="preserve">PAGO SEMESTRAL 2020/1 </t>
    </r>
    <r>
      <rPr>
        <b/>
        <sz val="14"/>
        <rFont val="HelveticaNeueLT Com 45 Lt"/>
        <family val="2"/>
      </rPr>
      <t xml:space="preserve">NOVIEMBRE </t>
    </r>
    <r>
      <rPr>
        <sz val="14"/>
        <rFont val="HelveticaNeueLT Com 45 Lt"/>
        <family val="2"/>
      </rPr>
      <t xml:space="preserve">PAGO SEMESTRAL 2020/2               RISK SIMULATOR: </t>
    </r>
    <r>
      <rPr>
        <b/>
        <sz val="14"/>
        <rFont val="HelveticaNeueLT Com 45 Lt"/>
        <family val="2"/>
      </rPr>
      <t xml:space="preserve">MAYO </t>
    </r>
    <r>
      <rPr>
        <sz val="14"/>
        <rFont val="HelveticaNeueLT Com 45 Lt"/>
        <family val="2"/>
      </rPr>
      <t>PAGO SEMESTRAL 2020/2</t>
    </r>
  </si>
  <si>
    <r>
      <t xml:space="preserve">OTORGADO A TERCEROS QUE PRESTAN UN SERVICIO AL PROGRAMA// CAPACITACIÓN A DOCENTES VINCULADOS AL PROGRAMA </t>
    </r>
    <r>
      <rPr>
        <b/>
        <sz val="14"/>
        <rFont val="HelveticaNeueLT Com 45 Lt"/>
        <family val="2"/>
      </rPr>
      <t>ASOCIACIÓN COLOMBIANA DE ESTUDIOS DEL TRABAJO $1.000.000</t>
    </r>
  </si>
  <si>
    <t>ANUAL</t>
  </si>
  <si>
    <r>
      <t xml:space="preserve">OTORGADO A TERCEROS QUE PRESTAN UN SERVICIO AL PROGRAMA// CAPACITACIÓN A DOCENTES VINCULADOS AL PROGRAMA </t>
    </r>
    <r>
      <rPr>
        <b/>
        <sz val="14"/>
        <rFont val="HelveticaNeueLT Com 45 Lt"/>
        <family val="2"/>
      </rPr>
      <t xml:space="preserve"> RCPI 2633000, AIB, X-CULTURE 250 USD, BALAS 600 USD, GPE 1000 USD</t>
    </r>
  </si>
  <si>
    <t>COMPRA DE TROFEOS IMPEX EVENTO DEL PROGRAMA</t>
  </si>
  <si>
    <t>PREMIOS Y CONCURSOS</t>
  </si>
  <si>
    <t>PAGO SEMESTRAL POR COMPRA DE TROFEOS PROVEEDOR  SURTYACRILICOS</t>
  </si>
  <si>
    <t>SEMESTRAL A LA ENTREGA DEL BIEN/SERVICIO             PARA EJECUTARLOS EN EL PRIMER SEMESTRE DE 2020</t>
  </si>
  <si>
    <t xml:space="preserve">SEMESTRAL A LA ENTREGA DEL BIEN/SERVICIO     </t>
  </si>
  <si>
    <t>SEMESTRAL</t>
  </si>
  <si>
    <r>
      <t xml:space="preserve">OTORGADO A TERCEROS QUE PRESTAN UN SERVICIO AL PROGRAMA// CAPACITACIÓN A DOCENTES VINCULADOS AL PROGRAMA </t>
    </r>
    <r>
      <rPr>
        <b/>
        <sz val="14"/>
        <rFont val="HelveticaNeueLT Com 45 Lt"/>
        <family val="2"/>
      </rPr>
      <t xml:space="preserve"> CONETS 1.500.000// </t>
    </r>
    <r>
      <rPr>
        <sz val="14"/>
        <rFont val="HelveticaNeueLT Com 45 Lt"/>
        <family val="2"/>
      </rPr>
      <t xml:space="preserve">ADICIONAL SE CONTAMPLA TRASLADO PRESUPUESTAL DE LAS CUENTAS DE MANTENIMIENTO PARA EL PAGO DE </t>
    </r>
    <r>
      <rPr>
        <b/>
        <sz val="14"/>
        <rFont val="HelveticaNeueLT Com 45 Lt"/>
        <family val="2"/>
      </rPr>
      <t>CLACSO 1.000 USD</t>
    </r>
  </si>
  <si>
    <t>ANUAL A LA ENTREGA DEL BIEN/SERVICIO</t>
  </si>
  <si>
    <t>Elementos de papelería, gasto correspondiente al año 2020</t>
  </si>
  <si>
    <t>12 resmas ppel ecológico, 12 resmas papel fotocopiadora, 20 micropuntas, 10 borradores de tablero, 10 resaltadores, 130 marcadores</t>
  </si>
  <si>
    <t>Pago pre entrega</t>
  </si>
  <si>
    <t xml:space="preserve">MARZO </t>
  </si>
  <si>
    <t>Compra de obsequios para estudiantes nuevos: Bolsas, agendas, esferos, sombrillas. Compra de tienda Unisalle 2020-2</t>
  </si>
  <si>
    <t xml:space="preserve">60 unidades entre todas las cosas diversas de la compra. </t>
  </si>
  <si>
    <t xml:space="preserve">15,000 cada uno aproximadamente </t>
  </si>
  <si>
    <t>ABRIL</t>
  </si>
  <si>
    <t xml:space="preserve">Almuerzo a invitado internacional. </t>
  </si>
  <si>
    <t>6 almuerzos</t>
  </si>
  <si>
    <t>20,000 cada uno</t>
  </si>
  <si>
    <t>Pago pos consumo</t>
  </si>
  <si>
    <t>MAYO</t>
  </si>
  <si>
    <t>Compra de recuerdos para asistentes a evento cadémico. Bolsas, agendas y esferos.Compra de tienda Unisalle</t>
  </si>
  <si>
    <t xml:space="preserve">4 Conjuntos de detalles </t>
  </si>
  <si>
    <t xml:space="preserve">12,000 cada uno aproximadamente </t>
  </si>
  <si>
    <t>Atenciones y refrigerio. Se hace compra de un refrigerio, para estudantes nuevos de posgrados</t>
  </si>
  <si>
    <t>30 Unidades aproximadamente</t>
  </si>
  <si>
    <t>Compra de recuerdos para asistentes a evento cadémico de literatura. Bolsas, agendas y esferos.Compra de tienda Unisalle</t>
  </si>
  <si>
    <t>8 Unidades aproximadamente</t>
  </si>
  <si>
    <t>FEBRERO A NOVIEMBRE (Según Demanda)</t>
  </si>
  <si>
    <t xml:space="preserve">AUXILIOS
Auxilio de viajes a Yopal </t>
  </si>
  <si>
    <t>N</t>
  </si>
  <si>
    <t>ORDENES DE PEDIDO</t>
  </si>
  <si>
    <t>CONMEMORACIONES
Compra de petalos y placas conmemorativas para la Galeria de la Gratitud</t>
  </si>
  <si>
    <t>30 DIAS</t>
  </si>
  <si>
    <t>MARZO Y SEPTIEMBRE</t>
  </si>
  <si>
    <t>PAPELERIA Y UTILES DE ESCRITORIO
Se realiza la dotacion de los insumos  de la oficina 2 veces al año</t>
  </si>
  <si>
    <t>GASTOS NOTARIALES</t>
  </si>
  <si>
    <t>ABRIL Y OCTUBRE</t>
  </si>
  <si>
    <t>MANTENIMIENTO DE EQUIPOS DE COMPUTO</t>
  </si>
  <si>
    <t>MANTENIMIENTO DE EQUIPOS DE OFICINA</t>
  </si>
  <si>
    <t>CONTRATO DE PRESTACIÓN DE SERVICIOS</t>
  </si>
  <si>
    <t>HONORARIOS CONSULTORÍA</t>
  </si>
  <si>
    <t>DE ACUERDO AL PERIODO PACTADO</t>
  </si>
  <si>
    <t>MARZO A JULIO</t>
  </si>
  <si>
    <t>ALOJAMIENTO Y ALIMENTACION CONSULTORIA</t>
  </si>
  <si>
    <t>PASAJES AEREOS CONSULTORIA</t>
  </si>
  <si>
    <t xml:space="preserve">Viaje a Yopal implementación del sistema OnBase, actualización TRD </t>
  </si>
  <si>
    <t xml:space="preserve">Orden de Servicio para horas de consultoría persona jurídica desmaterialización de comunicaciones internas y automatización de correspondencia de salida. </t>
  </si>
  <si>
    <t xml:space="preserve">4 TICKETES </t>
  </si>
  <si>
    <t xml:space="preserve">Pasajes Extensión Mosquera, Sasaima y CIC´s Organización de Archivos </t>
  </si>
  <si>
    <t>6 PASAJES</t>
  </si>
  <si>
    <t xml:space="preserve">Proyecto OnBase, divulgación de Instrumentos Archivísticos </t>
  </si>
  <si>
    <t>Por demanda</t>
  </si>
  <si>
    <t>Enero - Diciembre</t>
  </si>
  <si>
    <t xml:space="preserve">Servicio de correspondencia recorridos externos </t>
  </si>
  <si>
    <t xml:space="preserve">Elementos de Aseo motos, Archivo Central </t>
  </si>
  <si>
    <t xml:space="preserve">Elementos de protección personal mensajeros motorizados, procesos técnicos Archivo Central y verificación de transferencias documentales. </t>
  </si>
  <si>
    <t xml:space="preserve">2 dotaciones motorizados, 40 cajas de guantes de nitrilo 20 cajas de gorros 
</t>
  </si>
  <si>
    <t xml:space="preserve">Publicación edictos en periódicos de alta circulación, Historias clínicas a eliminar.  </t>
  </si>
  <si>
    <t>Febrero - Octubre</t>
  </si>
  <si>
    <t xml:space="preserve">unidades de conservación de archivo y útiles de escritorio. </t>
  </si>
  <si>
    <t xml:space="preserve">1000 cajas de archivo X200 1500 carpetas blancas sin caucho, 500 carpetas blancas con caucho, resmas de papel e insumos de oficina. </t>
  </si>
  <si>
    <t>Septiembre - Octubre</t>
  </si>
  <si>
    <t>Participación evento internacional "Memoria Derechos Humanos y Buenas Practicas en Archivos Universitarios y de Investigación".</t>
  </si>
  <si>
    <t xml:space="preserve">Servicio de correspondencia recorridos externos y traslado entre sedes.  </t>
  </si>
  <si>
    <t xml:space="preserve">Renovación de Adobe Acrobat Professional </t>
  </si>
  <si>
    <t xml:space="preserve">5 licencias </t>
  </si>
  <si>
    <t>Pagos de autenticación de firma representación legal.</t>
  </si>
  <si>
    <t xml:space="preserve">Pagos de representación legal </t>
  </si>
  <si>
    <t xml:space="preserve">Repuestos motos </t>
  </si>
  <si>
    <t xml:space="preserve">Mantenimiento equipos de cómputo y fotocopiadora </t>
  </si>
  <si>
    <t>Mantenimiento máquina destructora de papel</t>
  </si>
  <si>
    <t>Mantenimiento Deshumificadores</t>
  </si>
  <si>
    <t xml:space="preserve">Mantenimientos y reparaciones, </t>
  </si>
  <si>
    <t xml:space="preserve">Adecuación y mantenimiento del archivo central y de Dirección de Gestión de Información </t>
  </si>
  <si>
    <t xml:space="preserve">Pago de facturas por demanda de servicio de correo Certificado </t>
  </si>
  <si>
    <t>Marzo - Julio</t>
  </si>
  <si>
    <t xml:space="preserve">Seguro Obligatorio contra Accidentes de Transito </t>
  </si>
  <si>
    <t xml:space="preserve"> 2 SOAT</t>
  </si>
  <si>
    <t xml:space="preserve">Impuesto de motocicletas de mensajeros </t>
  </si>
  <si>
    <t>MENSUAL (ENERO - DICIEMBRE)</t>
  </si>
  <si>
    <t xml:space="preserve">EXAMENES MEDICO OCUPACIONAL </t>
  </si>
  <si>
    <t>30 DIAS RADICADA FACTURA</t>
  </si>
  <si>
    <t>MEDICAMENTOS DE USO HUMANO ( REPOSICION ELEMENTOS BOTIQUINES)</t>
  </si>
  <si>
    <t>ATENCIONES Y REFRIGERIOS PARA REUNIONES SST</t>
  </si>
  <si>
    <t>INSUMOS PARA LABORATORIO ( GESTION Y CONTROL SALAS DE LACTANCIA TERMOMETRO)</t>
  </si>
  <si>
    <t>FEBRERO
JUNIO
SEPTIEMBRE</t>
  </si>
  <si>
    <t>PAPELERIA (SALA DE LACTANCIA, SIMULACROS, GESTION SST)</t>
  </si>
  <si>
    <t>MEDICIONES AMBIENTALES EN AREAS QUE EMPLEEN SUSTANCIAS PELIGROSAS (CIC, UTOPIA, LABORATORIOS)</t>
  </si>
  <si>
    <t>COMISION VIAJE</t>
  </si>
  <si>
    <t>FEBRERO
AGOSTO</t>
  </si>
  <si>
    <t>TIQUETES AEREOS 
ACOMPAÑAMIENTO SST CICs YOPAL Y UTOPIA</t>
  </si>
  <si>
    <t>CAJA MENOR</t>
  </si>
  <si>
    <t xml:space="preserve">TRANSPORTE URBANO  ENTRE SEDES </t>
  </si>
  <si>
    <t>ODP O CAJA MENOR</t>
  </si>
  <si>
    <t>BIMENSUAL</t>
  </si>
  <si>
    <t>TRASPORTE FLETES Y ACARREOS CIC SABANA Y LA ISLA SASAIMA</t>
  </si>
  <si>
    <t>AUXILIOS PARA ACOMPAÑAMIENTO SST EN OTRAS SEDES FUERA DE LA CIUDAD</t>
  </si>
  <si>
    <t>JULIO</t>
  </si>
  <si>
    <t xml:space="preserve">ELEMENTOS DE PROTECCION PERSONAL </t>
  </si>
  <si>
    <t>NOVIEMBRE</t>
  </si>
  <si>
    <t>MANTENIMIENTO EQUIPOS DE MEDICION HIGIENICA TAMIZAJES</t>
  </si>
  <si>
    <t>febrero</t>
  </si>
  <si>
    <t>BONOS ÉXITO</t>
  </si>
  <si>
    <t>CONTRAENTREGA</t>
  </si>
  <si>
    <t>2 PAGOS, 1 POR SEMESTRE</t>
  </si>
  <si>
    <t>marzo</t>
  </si>
  <si>
    <t>CLASES DE WELLNES EMPRESARIAL</t>
  </si>
  <si>
    <t>3 CURSOS (YOGA-RUMBA-FIT COMBAT)</t>
  </si>
  <si>
    <t>torneo de tennis</t>
  </si>
  <si>
    <t>Refrigerio torneo tennis</t>
  </si>
  <si>
    <t>Caminata ecológica</t>
  </si>
  <si>
    <t>Torneo de bolos</t>
  </si>
  <si>
    <t>Refrigerio Torneo Bolos</t>
  </si>
  <si>
    <t>unicef 10 k</t>
  </si>
  <si>
    <t>Refrigerios UNICEF 10k</t>
  </si>
  <si>
    <t>Deportes interempresas</t>
  </si>
  <si>
    <t>junio</t>
  </si>
  <si>
    <t>Dia de la secretaria</t>
  </si>
  <si>
    <t>Rifas-Dia de la secretaria</t>
  </si>
  <si>
    <t>Dia del educador</t>
  </si>
  <si>
    <t>Show dia educador</t>
  </si>
  <si>
    <t>Cumpleaños universidad</t>
  </si>
  <si>
    <t>Dic</t>
  </si>
  <si>
    <t>Show cumpleaños universidad</t>
  </si>
  <si>
    <t>Fiestas patronales</t>
  </si>
  <si>
    <t>Transporte- Fiestas patronales</t>
  </si>
  <si>
    <t>Contrato</t>
  </si>
  <si>
    <t>Fiesta de fin de año</t>
  </si>
  <si>
    <t>trasporte Fiesta de fin de año</t>
  </si>
  <si>
    <t>Premios Fiesta fin de año</t>
  </si>
  <si>
    <t>Aguinaldo navideño</t>
  </si>
  <si>
    <t>transporte Aguinaldo navideño</t>
  </si>
  <si>
    <t>Refrigerio Aguinaldo Navideño</t>
  </si>
  <si>
    <t xml:space="preserve">Contrato </t>
  </si>
  <si>
    <t>Arbitraje copa navidad</t>
  </si>
  <si>
    <t>3O DÍAS RADICACIÓN cuenta de cobro</t>
  </si>
  <si>
    <t>Refrigerios copa navidad</t>
  </si>
  <si>
    <t>Premiación copa navidad</t>
  </si>
  <si>
    <t>Dia de los niños</t>
  </si>
  <si>
    <t>CARRERA KIDS</t>
  </si>
  <si>
    <t>Capacitación presencial en manipulación de alimentos</t>
  </si>
  <si>
    <t>Oct</t>
  </si>
  <si>
    <t>Inducción</t>
  </si>
  <si>
    <t>Mar</t>
  </si>
  <si>
    <t>Afiliación ACRIP</t>
  </si>
  <si>
    <t>Compra interna</t>
  </si>
  <si>
    <t>Trimestral</t>
  </si>
  <si>
    <t>Ingles/Centro de Lenguas</t>
  </si>
  <si>
    <t>Capacitación líders HIPO</t>
  </si>
  <si>
    <t>Sep</t>
  </si>
  <si>
    <t xml:space="preserve">Capacitaciones cortas de concepto de las 4 competencias (30 min) </t>
  </si>
  <si>
    <t>Nov</t>
  </si>
  <si>
    <t>Papeleria para capacitación corta competencias</t>
  </si>
  <si>
    <t>Talleres práctico para aplicación de las 4 competencias en el trabajo</t>
  </si>
  <si>
    <t>Refrigerio para Talleres práctico para aplicación de las 4 competencias en el trabajo</t>
  </si>
  <si>
    <t>Mayo
Agosto</t>
  </si>
  <si>
    <t>Capacitación técnicas virtuales (EXCEL 3 niveles)</t>
  </si>
  <si>
    <t>Jun
Sep</t>
  </si>
  <si>
    <t>Capacitación en cultura del servicio nivel 2 + Nivelación</t>
  </si>
  <si>
    <t>Refrigerio Cultura del servicio</t>
  </si>
  <si>
    <t>Dia  del ejecutivo de GH ACRIP</t>
  </si>
  <si>
    <t>Feb</t>
  </si>
  <si>
    <t>Solicitud áreas 1 por semestre</t>
  </si>
  <si>
    <t>Refrigerios Solicitud áreas 1 por semestre</t>
  </si>
  <si>
    <t>Vigente</t>
  </si>
  <si>
    <t>Asesoria laboral- PLAZAS</t>
  </si>
  <si>
    <t>Inpugnación Fallo tutela</t>
  </si>
  <si>
    <t>Asesoria y litigios (procesos laborales) Salazar</t>
  </si>
  <si>
    <t>Otrosi Contrato</t>
  </si>
  <si>
    <t>Soporte tecnico Caseware</t>
  </si>
  <si>
    <t>Licencias para procesos de selección</t>
  </si>
  <si>
    <t>Suscripción Leggis</t>
  </si>
  <si>
    <t>Pago planillas</t>
  </si>
  <si>
    <t>Multas y sanciones por fallos laborales</t>
  </si>
  <si>
    <t>Diseño de políticas-Plan de desarrollo Laboral</t>
  </si>
  <si>
    <t>Medición de clima Laboral</t>
  </si>
  <si>
    <t>trimestral</t>
  </si>
  <si>
    <t>fortalecimietno identidad Lasallista</t>
  </si>
  <si>
    <t>Rediseño evaluación de desempeño</t>
  </si>
  <si>
    <t xml:space="preserve">Apoyo modernización tecnológica (Sistema Acdémico) </t>
  </si>
  <si>
    <t>Funcionamiento</t>
  </si>
  <si>
    <t xml:space="preserve">Refrigerios Apoyo modernización tecnológica (Sistema Acdémico) </t>
  </si>
  <si>
    <t>Proceso de analisis de competencias por dependencias (plan de ruta)</t>
  </si>
  <si>
    <t>Sept</t>
  </si>
  <si>
    <t>Refrigerios Tomas cambio competencias (plan de ruta)</t>
  </si>
  <si>
    <t>Taller formador de formadores</t>
  </si>
  <si>
    <t>Bonos-estrategia estrellas lasallistas</t>
  </si>
  <si>
    <t>Apoyo modernización Sistema Gestión Documental (2 fases)</t>
  </si>
  <si>
    <t>Refrigerio Apoyo modernización Sistema Gestión Documental (2 fases)</t>
  </si>
  <si>
    <t>Solicitud áreas</t>
  </si>
  <si>
    <t>Refrigerios Solicitud áreas</t>
  </si>
  <si>
    <t xml:space="preserve">Apoyo - Mapa de procesos </t>
  </si>
  <si>
    <t xml:space="preserve">Refrigerios Apoyo - Mapa de procesos </t>
  </si>
  <si>
    <t>Contrato de Seguridad</t>
  </si>
  <si>
    <t>Vugente hasta el 31 de Julio de 2020.</t>
  </si>
  <si>
    <t xml:space="preserve">Es el suministro por parte de EL CONTRATISTA de servicios de vigilancia y seguridad privada por su cuenta y riesgo, con completa libertad y autonomía técnica y administrativa, que consiste en proporcionar vigilantes en la cantidad requerida, días, horas y lugares que determine LA UNIVERSIDAD, para proteger los bienes de ésta y que se denominarán la PROPIEDAD PROTEGIDA, los cuales se encuentran ubicados en: la Carrera 5 No. 59A-44, en la  Carrera 2 No. 10-70, en la Avenida Carrera 7 No. 179-03, en la Carrera 15 No. 49 – 71,  en la Calle 11 No. 2-60 Edificio Carvajal, en la Calle  11 No. 2-89 CEDEF, Edificio  Calvo Calle 61 No. 4 - 63, Casa  Calle 61 No. 4 - 49, Casa calle 61 No. 4 - 33, Casa  Cra. 4 No. 60 a – 61, Casa Cra. 4 No. 60 – 67 y Lote de la 200 en Bogotá Distrito Capital.  Centro de Investigación y Capacitación Sasaima (Cundinamarca), y en Yopal (Casanare) en el Kilómetro 12 Vereda Matepantano, Campus Utopía. El dispositivo de seguridad estará integrado de la siguiente manera: sede Chapinero y Centro de Lenguas: un supervisor y veinte un vigilantes.  Sede Norte: un supervisor y veintitrés vigilantes.  Sede Candelaria, Edificio Carvajal y CEDEF: un supervisor y veintitrés vigilantes.  Sede Utopía: Un supervisor y diez vigilantes.  Sede Sasaima: Un supervisor de zona y tres vigilantes. </t>
  </si>
  <si>
    <t>DPTO 902  FTE FUN 531
DPTO 522  FTE FUN 541
DPTO 1061  FTE FUN 531
DPTO 500803 FTE FUN 531
DPTO 1095 FTE FUN 551</t>
  </si>
  <si>
    <t>Mensual.  Pago vencido</t>
  </si>
  <si>
    <t>Al terminar cada mes, una vez prestado el servicio</t>
  </si>
  <si>
    <t>Contrato de Compra - Venta</t>
  </si>
  <si>
    <t>Compra - venta - instalación y puesta en marcha de equipos de apoyo audiovisual del teatro de la sede Chapinero. Repotenciación y o compra de  equipos de apoyo en sonido, consola.  Cambio y o mejora de conexiones de audio y sonido.  Reprogramación de equipos de apoyo en audio y video.   en amplificación.  Automatización de los equipos enlazados a la  consola. Mejora de la iuminación del auditorio.</t>
  </si>
  <si>
    <t>Aún no está definido.  Se está en la tarea del diagnóstico para definor el panorama actual.  Con base en este, se establecerá el alcance de la propuesta.</t>
  </si>
  <si>
    <t>Pago del anticipo a la firma del contrato y expedición y aceptación de las pólizas exigidas por la Universidad y pago del 50% restante, contra entrega a satisfacción del trabajo realizado.</t>
  </si>
  <si>
    <t>Al dar cumplimineto al objeto del contrato y recibo a satisfacción por parte de la Univerisdad.</t>
  </si>
  <si>
    <t>Compra - venta y suministro, desmonte e instalación y puesta en funcionamiento de equipos de seguridad y control de vigilancia en la entrada peatonal de la Sede Chapinero de la Universidad.</t>
  </si>
  <si>
    <t xml:space="preserve">* 6 torniquetes
* Servicio de Instalación
* Tres metros cuadrados de cerramiento en acero inoxidable 
* 2 Controladoras Keycan de 8 puertas CA8500
* 1 Licencia de control de acceso keyscan aurora
* 1 Tarjeta netcom2p keyscan
* 2Tarjetaa CIM Keyscan
* 2 lectoras HID Iclass R10
*  1 botón de pánico STI
* 2 fuentes de poder para Keyscan, incluye gabinete.
* 1 Computador corel i5 de octava generación con 8 GB de RAM y 1 TB de memoria.
* Instalación de equipos y cableado
</t>
  </si>
  <si>
    <t>Orden de Pedido del servicio prestado. VISE Ltda.</t>
  </si>
  <si>
    <t>Enero a diciembre de 2020</t>
  </si>
  <si>
    <t>Servicio de baño móvil utilizado en el lote de la 200.  Servicio prestado por la Empresa de Vigilancia y Seguridad Privada VISE Ltda.</t>
  </si>
  <si>
    <t>Una cabina de baño móvil, mantenimiento en aseo y desinfección.  Disposición de residuos</t>
  </si>
  <si>
    <t>Contrado Música Ambiental MUSICAR</t>
  </si>
  <si>
    <t xml:space="preserve">Servicio de música ambiental. </t>
  </si>
  <si>
    <t>Para las tres sedes de Bogotá, servicio de música en espera para la línea telefónica</t>
  </si>
  <si>
    <t>Orden de pedido para atender mantenimiento y reparaciones</t>
  </si>
  <si>
    <t>Soporte en las tres sedes de Bogotá.</t>
  </si>
  <si>
    <t xml:space="preserve">* Mantenimiento filtros agua $4,000,000
* Mantenimiento extintores
$ 12.000.000
* Mantenimineto equipo audiovisual y carnetización
$460,500,000
* Mantenimineto equipos de seguridad
$88,640,000
* Mantenimiento cortinas
$63,500,000
</t>
  </si>
  <si>
    <t>Una vez realizado cada servicio en cada una de las sedes</t>
  </si>
  <si>
    <t>Al terminar el servicio prestado</t>
  </si>
  <si>
    <t>Orden de pedido para atender la compra de material vegetal e insumos para audiovisuales</t>
  </si>
  <si>
    <t xml:space="preserve">* Material Vegetal en las 3 sedes  
$ 40,000,000
* Compra insumos de soporte para funcionamiento de equipos de apoyo audiovisual $ 10.000.000 </t>
  </si>
  <si>
    <t>Una vez recibido el producto, se procederá con el pago.</t>
  </si>
  <si>
    <t>Al recibir los productos solicitados</t>
  </si>
  <si>
    <t>Orden de pedido para atender la compra de insumos de aseo y estación de café</t>
  </si>
  <si>
    <t xml:space="preserve">Pedidos de aseo
Mensual $63,500,000
 </t>
  </si>
  <si>
    <t>Orden de pedido para atender el servicio de fotocopiado en las tres sedes</t>
  </si>
  <si>
    <t>Soporte para las dependencias que lo requeren. Se paga de manera mensual así:
* Norte: Sr. Felix Torres
* Chapinero: Sr. Ricardo Vargas
* Candelaria: Sr. Adolfo Villamizar</t>
  </si>
  <si>
    <t>Pedidos mensual
$ 1,200,000</t>
  </si>
  <si>
    <t>Orden de pedido para atender el servicio papelería de las tres sedes, señalización de la Universidad y carnetización para la comunidad Lasallista</t>
  </si>
  <si>
    <t xml:space="preserve">* Carnetización insumos
$88,000,000
* Señalización
$50,000,000
* Papeleria
$17,000,000
</t>
  </si>
  <si>
    <t>Orden de pedido para atender compras de los elementos de protección personal del personal de la Administración de Servicios Generales</t>
  </si>
  <si>
    <t>Trimestralmente por las 3 sedes $ 3,000,000</t>
  </si>
  <si>
    <t>Orden de pedido para atender mantenimiento y reparaciones de máquinas de apoyo en aseo y jardinería</t>
  </si>
  <si>
    <t>* Máquinas de aseo: $ 28,000,000
* Máquinas de jardinería: $ 13,000,000</t>
  </si>
  <si>
    <t>Orden de pedido para atender mantenimiento y reparaciones de radios de comunicación y UPS de la División de Infraestructura</t>
  </si>
  <si>
    <t xml:space="preserve">Soporte en las tres sedes de Bogotá. 10 radios de cada sede. Valor Unitarios 3 UPS de cada sede Valor Unitario: </t>
  </si>
  <si>
    <t>* Radios: $ 1,190,000
* UPS $ 1,285,200</t>
  </si>
  <si>
    <t>Orden de pedido para atender mantenimiento y reparaciones de audio y video de los Auditorios de la sede Chapinero</t>
  </si>
  <si>
    <t>Soporte en la sede Chapinero</t>
  </si>
  <si>
    <t>* Auditorio Houston: $ 2,142,000
* Salón Rojo: $ 714,000
* Salón Azul: $ 714,000
* Hno. Martín Carlos: $ 714,000
* Cincuentenario: $ 714,000
* Bash &amp; Lomb $ 714,000</t>
  </si>
  <si>
    <t>Orden de pedido para atender mantenimiento y reparaciones de audio y video de los Saliones de las tres sedes de Bogotá</t>
  </si>
  <si>
    <t>Soporte en las tres sedes de Bogotá. Así:
1. Chapinero: 155 video beam.  63 portátiles y 26 amplificadores.
2. Candelaria: 121 video beam y 02 portátiles
3. Norte: 55 video beam y 13 portátiles</t>
  </si>
  <si>
    <t>Valores Unitarios por equipo: Video Beam y portátiles: $ 130,900.  Valor unitario amplificadores: $ 35,700
* Sede Norte: $ 8,901,200
* Sede Chapinero: $ 29,464,400
* Sede Candelaria: $ 16,100,700</t>
  </si>
  <si>
    <t>CONTRATAR LOS SERVICIOS TÉCNICOS PARA EL CONTROL INTEGRAL DE PLAGAS EN LAS DIFERENTES SEDES DE LA UNIVERSIDAD EN LA CIUDAD DE BOGOTÁ.</t>
  </si>
  <si>
    <t>Pago por cuotas (5) así:                                                                                                                                                                                                                                                                                                                                                                                                                                                             Un (1) pago en calidad de anticipo por el 40% del valor del contrato.                                                                                                                                                                                                                                                                                                                                                                       Cuatro (4) pagos iguales por el 15% del valor del contrato, conforme al cronograma de entregables.</t>
  </si>
  <si>
    <t>De conformidad con las fases del proyecto                                                                                                                                                                                                                                                                                                                                                                        Trimestralmente</t>
  </si>
  <si>
    <t>Contrato de Mantenimiento de Ascensores Candelaria</t>
  </si>
  <si>
    <t>Prestación servicio de mantenimiento de mantenimiento para dos Ascensores</t>
  </si>
  <si>
    <t>cuotas</t>
  </si>
  <si>
    <t>Contrato de Mantenimiento de Ascensores Chapinero</t>
  </si>
  <si>
    <t>Prestación servicio de mantenimiento de mantenimiento para diez Ascensores</t>
  </si>
  <si>
    <t>Contrato de mantenimiento Ascensor Sede Norte</t>
  </si>
  <si>
    <t>Prestación servicio de mantenimiento de mantenimiento para un  Ascensores</t>
  </si>
  <si>
    <t>Cuotas</t>
  </si>
  <si>
    <t>Contrato Mantenimiento Plantas Telefónicas Axede</t>
  </si>
  <si>
    <t>Prestacion de servicio de mantenimeinto plantas telefonicas PBX Candelaria, Chapinero, Norte.</t>
  </si>
  <si>
    <t>Contraro Mantenimiento Plantas Eléctricas</t>
  </si>
  <si>
    <t xml:space="preserve">Prestación de servicio de mantenimiento de 10 plantas eléctricas de emergencia </t>
  </si>
  <si>
    <t>Contrato de Mantenimiento Bombas de Agua Potable</t>
  </si>
  <si>
    <t>Prestacion de servicio de mantenimeinto para el sistema de bombeo de agua potable, Candelaria Chapinero Norte.</t>
  </si>
  <si>
    <t>Certificaciones de Sitema de Transporte vertical</t>
  </si>
  <si>
    <t>Inicio de certificaciones sistemas de transorte Vertical Candelaria, Norte Chapinero.</t>
  </si>
  <si>
    <t xml:space="preserve">Contado </t>
  </si>
  <si>
    <t>Mantenimioento Sistema Contra Incendios</t>
  </si>
  <si>
    <t>Prestacion del servicio de mantenimeito para el sistema Contra Incendios sede Chapinero</t>
  </si>
  <si>
    <t>Certificaciones de Sistema Trabajo seguro en alturas</t>
  </si>
  <si>
    <t>Certificacion de Anclajes, Candelaria y Chapinero, incluye certificación de Andamios, y sistemas de trabajo seguro en alturas (Arnes, eslingas,cuerdas, ETC.)</t>
  </si>
  <si>
    <t>Mantenimiento Sistema de Extraccion de CO2 y aires acondicionados.</t>
  </si>
  <si>
    <t>Mantenimiento del sistema de Extración de Gases CO2, parqueaderos chapinero y Sistemas de aire acondicionado.</t>
  </si>
  <si>
    <t>Lavado Mantenimiento y adecuacion de  Membranas Teatrinos</t>
  </si>
  <si>
    <t>Mantenimiento y lavado de Carpas y Membranas de teatrinos Candelaria, Chapinero ,Norte.</t>
  </si>
  <si>
    <t>contrato de prestación de servicios</t>
  </si>
  <si>
    <t>PRESTACIÓN DE SERVICIOS TÉCNICOS PARA LA SUPERVICIÓN EN LA EJECUCIÓN Y LIQUIEDACIÓN DE LOS CONTRATOS DE OBRA DESIGNADOS POR LA DIVISÓN DE INFRAESTRUCTURA SEDE NORTE</t>
  </si>
  <si>
    <t>PRESTACIÓN DE SERVICIOS TÉCNICOS PARA LA SUPERVICIÓN EN LA EJECUCIÓN Y LIQUIEDACIÓN DE LOS CONTRATOS DE OBRA DESIGNADOS POR LA DIVISÓN DE INFRAESTRUCTURA SEDE CANDELARIA</t>
  </si>
  <si>
    <t>Ajuste a la consultoría de protección contra incendio en agua nebulizada para la clínica de optometría</t>
  </si>
  <si>
    <t>n/a</t>
  </si>
  <si>
    <t>COMPRA DE LICENCIAS AUTOCAD</t>
  </si>
  <si>
    <t>Promoción y divulgación del programa en la región, en el transcurso del año.</t>
  </si>
  <si>
    <t>N/A.</t>
  </si>
  <si>
    <t>51020101 - HONORARIOS</t>
  </si>
  <si>
    <t>Orden de Pedido</t>
  </si>
  <si>
    <t>Atender las siguientes actividades en el transcurso del año: reunión con empresas, eventos con los estudiantes.</t>
  </si>
  <si>
    <t>51140102 - ATENCIONES Y REFRIGERIOS</t>
  </si>
  <si>
    <t>Transportes desde y hacia la sede de Mosquera de los profesores y estudiantes,  para las practicas de los días sábados, en el transcurso del año.</t>
  </si>
  <si>
    <t>51071001 - TRANSPORTE, FLETES Y ACARREOS</t>
  </si>
  <si>
    <t>Auxilio económico en los eventos que se postulen los directivos y docentes del programa en el transcurso del año: salidas de campo, participación en eventos nacionales  e internacionales, comisiones.</t>
  </si>
  <si>
    <t>51011401 - AUXILIOS</t>
  </si>
  <si>
    <t>Cuota sostenimiento año 2020, como miembro asociado institucional a la Asociación Colombiana de Ciencia y Tecnología de Alimentos - ACTA.</t>
  </si>
  <si>
    <t>51050201 - AFILIACIONES Y SOSTENIMIENTO</t>
  </si>
  <si>
    <t>Febrero - Marzo</t>
  </si>
  <si>
    <t>Atender las siguientes actividades en el transcurso del año: reunión con egresados, empresas, gremios, centros de investigación.</t>
  </si>
  <si>
    <t>Auxilio económico  en los eventos que se postulen los estudiantes del programa en el transcurso del año: participación en eventos nacionales  e internacionales, monitorias.</t>
  </si>
  <si>
    <t>51140105 - AUXILIOS A ESTUDIANTES</t>
  </si>
  <si>
    <t>EPP para los docentes del programa: batas, overoles, botas de seguridad, guantes.</t>
  </si>
  <si>
    <t>51140144 - ELEMENTOS DE PROTECCION PERSONAL</t>
  </si>
  <si>
    <t>Febrero a Octubre</t>
  </si>
  <si>
    <t>Material POP para la promoción del programa en visitas a colegios y otros eventos, en el transcurso del año.</t>
  </si>
  <si>
    <t>51140145 - ELEMENTOS PUBLICITARIOS</t>
  </si>
  <si>
    <t>Elementos de papelería para el funcionamiento del programa, impresión de afiches y pendones, en el transcurso del año.</t>
  </si>
  <si>
    <t>51140127 - PAPELERIA Y UTILES DE ESCRITORIO</t>
  </si>
  <si>
    <t>Mantenimientos que se puedan presentar durante el año.</t>
  </si>
  <si>
    <t>51090102 - MANTENIMIENTO EQUIPO DE COMPUTO</t>
  </si>
  <si>
    <t>51090107 - REPARACIONES LOCATIVAS</t>
  </si>
  <si>
    <t>Transporte para las salidas de campo y visitas industriales, en el transcurso del año.</t>
  </si>
  <si>
    <t>Profesores externos invitados al programa en calidad de pares académicos en procesos de evaluación conferencias y calidad del programa, en el transcurso del año. Pago tutores y jurados de trabajos de grado.</t>
  </si>
  <si>
    <t>51020102 - HONORARIOS DOCENTES INVITADOS</t>
  </si>
  <si>
    <t>Cuota sostenimiento año 2020, como miembro asociado institucional a la Asociación Colombiana de Ingeniería Sanitaria y Ambiental - ACODAL.</t>
  </si>
  <si>
    <t>Atender las siguientes actividades en el transcurso del año: grupos focales con fines de reacreditación, empleadores, sector productivo y egresados.</t>
  </si>
  <si>
    <t>51090104 - MANTENIMIENTO EQUIPO DE OFICINA</t>
  </si>
  <si>
    <t>Atender las siguientes actividades en el trancurso del año: visita de pares externes con fines de acreditación.</t>
  </si>
  <si>
    <t>Febrero - Agosto</t>
  </si>
  <si>
    <t>EPP para los docentes del programa: batas, overoles, botas de seguridad, guantes, cascos.</t>
  </si>
  <si>
    <t>Marzo y Septiembre</t>
  </si>
  <si>
    <t>Febrero y Agosto</t>
  </si>
  <si>
    <t>Enero y Julio</t>
  </si>
  <si>
    <t>Profesor invitado apoyo a procesos de autoevaluación, otros profes invitados, en el transcurso del año. Pago tutores y jurados de trabajos de grado.</t>
  </si>
  <si>
    <t>Membresía IWA, Membresía ACI.</t>
  </si>
  <si>
    <t>Atender las siguientes actividades en el transcurso del año: V Asamblea de la red académica de movilidad (27 enero), Organización II Congreso de Seguridad Sísmica de Estructuras (octubre), evento egresados (II ciclo), demás actividades del quehacer diario del programa.</t>
  </si>
  <si>
    <t>Atender las siguientes actividades en el transcurso del año: reunión con egresados, comité consultivo, gremios.</t>
  </si>
  <si>
    <t>Apoyo para los combustibles de los profesores y directivos a colegios y reuniones empresariales, en el transcurso del año.</t>
  </si>
  <si>
    <t>51140107 - COMBUSTIBLES Y LUBRICANTES</t>
  </si>
  <si>
    <t xml:space="preserve">Logística (gastos de transporte y capacitación) para el proyecto GAC del PMI. </t>
  </si>
  <si>
    <t>Simposio o Conferencia con invitados externos, eventos a realizar marzo y agosto (uno por semestre).</t>
  </si>
  <si>
    <t>Pasajes aéreos invitados externos a simposio o conferencia, eventos a realizar marzo y agosto (uno por semestre).</t>
  </si>
  <si>
    <t>51110102 - PASAJES AEREOS</t>
  </si>
  <si>
    <t>Atender las siguientes actividades en el transcurso del año: inducción de los estudiantes Neolasallistas,  la reunión de inicio y final de los docentes y la exposición de los trabajos de los estudiantes que finalizan la Especialización.</t>
  </si>
  <si>
    <t>Material POP para la promoción del programa en visitas a empresas y otros eventos, en el transcurso del año.</t>
  </si>
  <si>
    <t>Estudio de viabilidad para la especialización en modalidad virtual, en el trasncurso del año.</t>
  </si>
  <si>
    <t>Durante el año se traeran ponentes externos dirigido a los egresados, estudiantes y aspirantes, para el proceso de autoevaluación y seguimiento a egresados.</t>
  </si>
  <si>
    <t>Durante el año se traeran ponentes invitados a charlas en las clases de la especialización.</t>
  </si>
  <si>
    <t>Pasajes aéreos en el transcurso del año docentes externos y ponentes invitados.</t>
  </si>
  <si>
    <t>Abril - Mayo</t>
  </si>
  <si>
    <t>Pauta publicitaria en la revista Ialimentos.</t>
  </si>
  <si>
    <t>51140133 - PUBLICIDAD Y PROPAGANDA</t>
  </si>
  <si>
    <t>Abril -Mayo</t>
  </si>
  <si>
    <t>Auxilio económico directivos de la facultad: participación en eventos nacionales e internacionales, comisiones (Congreso Nacional de Ingeniería en Cartagena mes marzo - ACOFI en Cartagena mes septiembre - WEFF en Sudáfrica mes noviembre).</t>
  </si>
  <si>
    <t>Pago saldo visita acreditación internacional - ABET al programa Ingeniería Eléctrica realizada el año pasado.</t>
  </si>
  <si>
    <t>Cuota de sostenimiento año 2020 como miembro institucional a la Asociación Colombiana de Facultades de Ingeniería - ACOFI.</t>
  </si>
  <si>
    <t>Pasajes aéreos directivos de la facultad: participación en eventos nacionales  e internacionales, comisiones  (Congreso Nacional de Ingeniería en Cartagena mes marzo - ACOFI en Cartagena mes septiembre - WEFF en Sudáfrica mes noviembre).</t>
  </si>
  <si>
    <t>Atender las siguientes actividades en el transcurso del año: reunión general de profesores I y II ciclo, Consejos de Facultad, ingeniero por día, almuerzo de fin de año con profesores y administrativos,  demás actividades del quehacer diario de la facultad.</t>
  </si>
  <si>
    <t>Auxilio económico estudiantes de la facultad: participación en eventos nacionales e internacionales durante el año.</t>
  </si>
  <si>
    <t>Material POP para la promoción y divulgación de la facultad, además:  cuaderno, esfero y bolsa para los profesores y directivos reunión general del II 2020 y I 2021, durante el año.</t>
  </si>
  <si>
    <t>Elementos de papelería para el funcionamiento de la facultad, impresión revistas Épsilon News No. 3 y 4, impresión afiches campañas divulgación dirigida a los estudiantes, durante el año.</t>
  </si>
  <si>
    <t>Inscripción directivos de la facultad: participación en eventos nacionales e internacionales (Congreso Nacional de Ingeniería en Cartagena mes marzo - ACOFI en Cartagena mes septiembre - WEFF en Sudáfrica mes noviembre).</t>
  </si>
  <si>
    <t>51140129 - PARTICIPACION EN EVENTOS</t>
  </si>
  <si>
    <t>Transportes desde y hacia la sede de Mosquera y otros desplazamientos de los directivos y profesores de la facultad, durante el año.</t>
  </si>
  <si>
    <t>Promoción y divulgación del programa en la región en el transcurso del año, Foro ingenio sostenibilidad y democracia.</t>
  </si>
  <si>
    <t>Atender las siguientes actividades en el transcurso del año: reunión con empresas, eventos con los estudiantes, Foro.</t>
  </si>
  <si>
    <t>Pago conferencita externo: acreditación del programa.</t>
  </si>
  <si>
    <t>Pago tutores y jurados de trabajos de grado.</t>
  </si>
  <si>
    <t>Membresía Latin American and Caribbean Consortium of Engineering Institutions Consorcio de Escuelas de Ingeniería de Latinoamérica y del Caribe - LACCEI.</t>
  </si>
  <si>
    <t>Pasajes aéreos en los eventos que se postulen los directivos y docentes del programa en el transcurso del año: participación en eventos nacionales e internacionales, comisiones.</t>
  </si>
  <si>
    <t>Atender las siguientes actividades en el transcurso del año: reunión directivos y profesores del programa (tema: acreditación), visita de pares externos con fines de acreditación, celebración 10 años del programa.</t>
  </si>
  <si>
    <t>Auxilio económico en los eventos que se postulen los estudiantes del programa en el transcurso del año: participación en eventos nacionales  e internacionales, monitorias.</t>
  </si>
  <si>
    <t>Inscripciones en los eventos que se postulen los directivos y docentes del programa en el transcurso del año: participación en eventos nacionales  e internacionales, comisiones.</t>
  </si>
  <si>
    <t>Capacitación a los técnicos de laboratorio y profesores en el uso de equipos especializados.</t>
  </si>
  <si>
    <t>Atender las siguientes actividades en el transcurso del año: reunión comité de laboratorios, reuniones con el equipo de trabajo (técnicos de laboratorio).</t>
  </si>
  <si>
    <t>Elementos de aseo general para uso en los laboratorios.</t>
  </si>
  <si>
    <t>51140115 - ELEMENTOS DE ASEO Y CAFETERIA</t>
  </si>
  <si>
    <t>EPP para los técnicos de laboratorio: overol, guantes, cascos, protección respiratoria, protectores auditivos, gafas.</t>
  </si>
  <si>
    <t>Herramientas en general: para trabajo pesado, mecánicas, eléctricas, de corte, de limado, de trazado, de metrología, de taladrado, de ajuste.</t>
  </si>
  <si>
    <t>51140141 - HERRAMIENTAS</t>
  </si>
  <si>
    <t xml:space="preserve">Insumos para el desarrollo de las prácticas de laboratorio: materia prima, reactivos, materiales, instrumentos. </t>
  </si>
  <si>
    <t>51140122 - INSUMOS LABORATORIO</t>
  </si>
  <si>
    <t>Elementos de papelería para el funcionamiento de los laboratorios, impresión sticker para rotular o etiquetar reactivos durante el año.</t>
  </si>
  <si>
    <t>Febrero a Agosto</t>
  </si>
  <si>
    <t>Renovación anual software Aspen (febrero).
Adquisición software Rocscience (febrero).
Adquisición software Vmware (febrero).
Renovación anual software ARCGIS, gasto compartido con la Facultad de Ciencias del Hábitat y Ciencias Económicas y Sociales (abril).
Renovación mantenimiento anual software DLTCAD (abril).
Renovación anual software SAP (junio).
Renovación anual software SAFE (junio).
Renovación anual software Risk Simulator UDS$3,000, gasto compartido con la Facultad de Ciencias Económicas y Sociales c/u USD$1,750 (julio).
Activación semestral 20 Licencias software Manufacturing Management Simulation (febrero y julio).
Renovación anual software Orcad (julio).
Renovación software Proteus (julio).
Renovación anual licencias Edu Classroom Toolkit (agosto).</t>
  </si>
  <si>
    <t>51100701 - LICENCIAS NO PERPETUAS</t>
  </si>
  <si>
    <t>Renovación anual software Aermod View (febrero).
Renovación del plan de soporte técnico y actualizaciones por 2 años del software Flexim (agosto).
Mantenimiento anual licencia Ansys Academic Teaching Em (agosto).
Mantenimiento anual licencia Ansys Academic Research Em (agosto).
Renovación mantenimiento anual software Gams (octubre).
Activación póliza de servicio del software Simapro (noviembre).</t>
  </si>
  <si>
    <t>51100702 - ACTUALIZACION O MANTENIMIENTO LICENCIA NO PERPETUA</t>
  </si>
  <si>
    <t>Renovación anual licencia académica Sketchup (octubre).</t>
  </si>
  <si>
    <t>51100703 - ACTUALIZACION O MANTENIMIENTO LICENCIAS PERPETUAS</t>
  </si>
  <si>
    <t>Octubre - Noviembre</t>
  </si>
  <si>
    <t>Repuestos e insumos para los mantenimientos de los equipos, instrumentos e infraestructura de los laboratorios.</t>
  </si>
  <si>
    <t>51090110 - INSUMOS PARA MANTENIMIENTOS</t>
  </si>
  <si>
    <t>Abril y Agosto</t>
  </si>
  <si>
    <t>Contrato de mantenimiento preventivo-correctivo para las ups con repuestos de los laboratorios.</t>
  </si>
  <si>
    <t>Abril y agosto</t>
  </si>
  <si>
    <t>Mantenimientos y calibraciones de los equipos e instrumentos de los laboratorios.</t>
  </si>
  <si>
    <t>51090103 - MANTENIMIENTO EQUIPO DE LABORATORIO</t>
  </si>
  <si>
    <t>Instalación de un sistema de extracción/ventilación y cambio de la cubierta de las salas de modelamiento 3 y 4 y el almacén del CDT, Piso 1 – Bloque A.
Culminación del centro de acopio ubicado en el CIROC, Parque los pinos.
Separación del área administrativa del CTAS del área de preparación de reactivos, almacenamiento de muestras y cuarto de reactivos.
Adecuación de un módulo de trabajo en la sala de innovación para la instalación del banco de fatiga.
Instalación de una división en la sala de juntas de la facultad para separación de las áreas.
Traslado del taller de mecánica hacia la sala de dibujo y viceversa.</t>
  </si>
  <si>
    <t>Gas propano para el funcionamiento de la caldera y utilización de las plantas piloto.</t>
  </si>
  <si>
    <t>51071101 - SERVICIO GAS</t>
  </si>
  <si>
    <t>Transporte de los insumos y mantenimientos.</t>
  </si>
  <si>
    <t>Celebrar el día del ingeniero Químico en el mes de noviembre.</t>
  </si>
  <si>
    <t>ORDEN DE PEDIDO - ODP</t>
  </si>
  <si>
    <t>MARZO A NOVIEMBRE 2020</t>
  </si>
  <si>
    <t>AUDITORIAS INTERNAS  Y EXTERNAS</t>
  </si>
  <si>
    <t>POR ANTICIPADO</t>
  </si>
  <si>
    <t xml:space="preserve">CAPACITACIONES </t>
  </si>
  <si>
    <t>SOLICITUD DE PAGO A DIVISIÓN FINANCIERA</t>
  </si>
  <si>
    <t>ENERO A NOVIEMBRE 2020</t>
  </si>
  <si>
    <t>PÓLIZAS DE RESPONSABILIDAD CIVIL Y RCE PARA CONTRATACIÓNES CLIENTES</t>
  </si>
  <si>
    <t>SOLICITUD PAGO DIVISIÓN FINANCIERA</t>
  </si>
  <si>
    <t>ENERO A DICIEMBRE DE 2020</t>
  </si>
  <si>
    <t>PÓLIZAS DE CUMPLIMIENTO PARA CONTRATACIÓNES CLIENTES</t>
  </si>
  <si>
    <t>FEBRERO A DICIEMBRE DE 2020</t>
  </si>
  <si>
    <t xml:space="preserve">SERVICIO DE TRANSPORTE DE MUESTRAS </t>
  </si>
  <si>
    <t>ACREDITACIÓN PICCAP Y CANNABIS NSI, PRUEBAS ERA, SERVICIOS MOLLABS</t>
  </si>
  <si>
    <t>PAGO POR ANTICIPADO</t>
  </si>
  <si>
    <t>FEBRERO A NOVIEMBRE DE 2020</t>
  </si>
  <si>
    <t>MANTENIMIENTOS</t>
  </si>
  <si>
    <t>INSUMOS DE MANTENIMIENTO</t>
  </si>
  <si>
    <t>SEPTIEMBRE A OCTUBRE DE 2020</t>
  </si>
  <si>
    <t>JULIO A DICIEMBRE DE 2020</t>
  </si>
  <si>
    <t>COMBUSTIBLES Y LUBRICANTES</t>
  </si>
  <si>
    <t>COMPRA DE REACTIVOS Y CONSUMIBLES PARA LABORATORIO</t>
  </si>
  <si>
    <t>MARZO A DICIEMBRE DE 2020</t>
  </si>
  <si>
    <t>MARZO A NOVIEMBRE DE 2020</t>
  </si>
  <si>
    <t>ARTÍCULOS DE PAPELERIA OFICINA</t>
  </si>
  <si>
    <t>ABRIL A MAYO DE 2020</t>
  </si>
  <si>
    <t>ELEMENTOS DE PROTECCIÓN PERSONAL</t>
  </si>
  <si>
    <t>Transporte Mosquera a Sasaima para inducción</t>
  </si>
  <si>
    <t>FEBRERO DE 2020</t>
  </si>
  <si>
    <t>Adquisicion de medios audiovisuales para sede Mosquera, 2 televisores, 1 video beam , 1 portatil.</t>
  </si>
  <si>
    <t>Cuatro (4)</t>
  </si>
  <si>
    <t>15140101-15140102-15090101</t>
  </si>
  <si>
    <t>Adquisicion de equipo electrico (cafetera y horno microondas)</t>
  </si>
  <si>
    <t>dos (2)</t>
  </si>
  <si>
    <t>Adecuaciones de espacios adtivos, docente y sala computo con interconectividad y electricidad.</t>
  </si>
  <si>
    <t>MARZO DE 2020</t>
  </si>
  <si>
    <t>suministros dos avisos de fachada sede Mosquera</t>
  </si>
  <si>
    <t>Auxilio Estudiantes</t>
  </si>
  <si>
    <t>Auxilio a estudiantes para apoyo a perifoneo</t>
  </si>
  <si>
    <t>30 dias</t>
  </si>
  <si>
    <t>Orden de servicio</t>
  </si>
  <si>
    <t>Servicio de perifoneo sabana de occidente, instalacion de ballas en la sede Mosquera</t>
  </si>
  <si>
    <t>Alquiler valla peaje Mosquera</t>
  </si>
  <si>
    <t>compra de refrigerios induccion 2020-1</t>
  </si>
  <si>
    <t>combustible para traslado de Mosquera a Sasaima de estudiantes para inducción 2020-1.</t>
  </si>
  <si>
    <t>Peajes  para transporte de estudiantes de Mosquera a sasaima</t>
  </si>
  <si>
    <t>pago contra entrega</t>
  </si>
  <si>
    <t>Prestacion de Servicios</t>
  </si>
  <si>
    <t>Contratación de servicio de enfermeria para Mosquera por 9 meses</t>
  </si>
  <si>
    <t>pagos mensuales de marzo a noviembre 2020</t>
  </si>
  <si>
    <t>Contratación servicios de bienestar para la sede de Mosquera</t>
  </si>
  <si>
    <t>30 dias radicacion de factura</t>
  </si>
  <si>
    <t>Prestación de servicios de Internet de marzo a diciembre sede Mosquera</t>
  </si>
  <si>
    <t>Papalería y útiles de escritorio para la vigencia 2020 en la Sede Mosquera</t>
  </si>
  <si>
    <t>30 días radicación de factura</t>
  </si>
  <si>
    <t>Elementos de aseo y cafetería para la vigencia 2020 en la sede Mosquera</t>
  </si>
  <si>
    <t xml:space="preserve">Compra de muebles de almacenamiento de materiales para aula de quimica </t>
  </si>
  <si>
    <t>Compra de purificador para uso de la sede mosquera</t>
  </si>
  <si>
    <t>Contratación peajes prepagados para movilidad</t>
  </si>
  <si>
    <t>pagos mensuales de marzo a diciembre 2020</t>
  </si>
  <si>
    <t>Combustible para mobilidad entre los municipios de sábana de occidente</t>
  </si>
  <si>
    <t>pagos mensuales de marzo a diciembre 2021</t>
  </si>
  <si>
    <t>Plan de mercadeo Sábana de Oocidente de febrero a diciembre de 2020</t>
  </si>
  <si>
    <t>pagos mensuales de febrero a diciembre de 2020</t>
  </si>
  <si>
    <t>Eventos día del contador, administrador e Ingenieros, Licenciado y otros eventos</t>
  </si>
  <si>
    <t>Orden se servicio</t>
  </si>
  <si>
    <t>orden de pedido ODP</t>
  </si>
  <si>
    <t>Servicio publico domiciliado</t>
  </si>
  <si>
    <t>Domiciliación de servicios públicos</t>
  </si>
  <si>
    <t xml:space="preserve">Mensual enero -diciembre </t>
  </si>
  <si>
    <t>Abril - Agosto</t>
  </si>
  <si>
    <t>Capacitación, asesorias y consultorías de plataformas de Contact Center, CRM, Onbase, etc.</t>
  </si>
  <si>
    <t>30 días radicación factura</t>
  </si>
  <si>
    <t>julio y noviembre</t>
  </si>
  <si>
    <t>Mantenimiento Impresoras</t>
  </si>
  <si>
    <t>agosto y diciembre</t>
  </si>
  <si>
    <t>Cuando se presente la necesidad</t>
  </si>
  <si>
    <t>Según  necesidad de reparación y/o mantenimeinto</t>
  </si>
  <si>
    <t>A medida que se va presentnado la necesidad</t>
  </si>
  <si>
    <t>Según requerimiento por reemplazo o arreglo</t>
  </si>
  <si>
    <t>Licencias no perpetuas de Adobe</t>
  </si>
  <si>
    <t xml:space="preserve">Agosto  </t>
  </si>
  <si>
    <t>septiembre</t>
  </si>
  <si>
    <t>Participación en el Encuentro Directores de Admisiones Universidad del Magadalena</t>
  </si>
  <si>
    <t>Artículos de cafetería</t>
  </si>
  <si>
    <t>marzo y septiembre</t>
  </si>
  <si>
    <t>Artículos de papelería y ofiicna, adhesivos y calendarios académicos</t>
  </si>
  <si>
    <t>abril  y noviembre</t>
  </si>
  <si>
    <t xml:space="preserve">marzo </t>
  </si>
  <si>
    <t>Artículos como Guantes y Tapabocas</t>
  </si>
  <si>
    <t xml:space="preserve">abril </t>
  </si>
  <si>
    <t>FEBRERO A DICIEMBRE</t>
  </si>
  <si>
    <t xml:space="preserve">DE ACUERDO AL CRONOGRAMA DE AUTOEVALUACIÓN  PAGO DE REGISTROS CALIFICADOS, RENOVACIÓN DE REGISTROS CALIFICADOS </t>
  </si>
  <si>
    <t>Transferncia bancaria</t>
  </si>
  <si>
    <t>PAGO DE LICENCIA TELEFORM
PAGO DE LICENCIA SURVEY MONKEY</t>
  </si>
  <si>
    <t>Un (1)  Pago contra entrega</t>
  </si>
  <si>
    <t>DE ACUERDO AL CRONOGRAMA DE AUTOEVALUACIÓN Y PLANEACIÓN DE LA DPE PAGO DE REFRIGERIOS TALLERES DE DPE, COMPRA DE BONOS LERNER PARA PARES COLABORATIVOS</t>
  </si>
  <si>
    <t>ABRIL - SEPTIEMBRE</t>
  </si>
  <si>
    <t>COMPRA DE PAPELERIA Y ÚTILES ESCRITORIO PARA DPE</t>
  </si>
  <si>
    <t>MANTENIMIENTO EQUIPO DE COMPUTO A MEDIDA QUE SE NECESITE</t>
  </si>
  <si>
    <t>COMPRA DE TONERS Y UNIDADES DE IMAGEN, MAS REPUESTOS DE IMPRESORA A MEDIDA QUE SE NECESITE</t>
  </si>
  <si>
    <t>MANTENIMIENTO Y REPARACIONES LOCATIVAS DE LA DPE PINTURA DE LA OFICINA Y LAVADO DE CORTINAS</t>
  </si>
  <si>
    <t>HONORARIOS PROYECTOS ESTRATÉGICOS DE LA DPE</t>
  </si>
  <si>
    <t>ALOJAMIENTO Y ALIMENTACIÓN DE ACUERDO AL CRONOGRAMA DE AUTOEVALUACIÓN Y PLANEACIÓN</t>
  </si>
  <si>
    <t>PASAJES AEREOS DE ACUERDO AL CRONOGRAMA DE AUTOEVALUACIÓN Y PLANEACIÓN</t>
  </si>
  <si>
    <t>PASAJES TERRESTRES DE ACUERDO AL CRONOGRAMA DE AUTOEVALUACIÓN Y PLANEACIÓN</t>
  </si>
  <si>
    <t>PARTICIPACIÓN EN EVENTOS DE ACUERDO AL CRONOGRAMA DE AUTOEVALUACIÓN Y PLANEACIÓN</t>
  </si>
  <si>
    <t>HONORARIOS SEGÚN CRONOGRAMA DEL PID</t>
  </si>
  <si>
    <t>ALOJAMIENTO Y ALIMENTACIÓN DE ACUERDO AL CRONOGRAMA DEL PID</t>
  </si>
  <si>
    <t>COMBUSTIBLES Y LUBRICANTES DE ACUERDO AL CRONOGRAMA DEL PID</t>
  </si>
  <si>
    <t>COMPRA DE PAPELERIA Y ÚTILES ESCRITORIO PARA DPE  DE ACUERDO AL CRONOGRAMA DEL PID</t>
  </si>
  <si>
    <t>PEAJES  DE ACUERDO AL CRONOGRAMA DEL PID</t>
  </si>
  <si>
    <t>Cuota afiliación anual  _ Icontec</t>
  </si>
  <si>
    <t>Lavado de cortinas_Oficina de Calidad</t>
  </si>
  <si>
    <t>Consultoria para la  Identificación y levantamiento de procesos institucionales.</t>
  </si>
  <si>
    <t>Pago por cuotas (Cero anticipo).</t>
  </si>
  <si>
    <t xml:space="preserve"> De acuerdo con el porcentaje de avance del contrato respecto al plan de trabajo aprobado al inicio del mismo (Pagos entre marzo y diciembre 2020)</t>
  </si>
  <si>
    <t>CDP</t>
  </si>
  <si>
    <t>Actividad fortalecimiento competencias de los Auditores Internos de Calidad y Gestores.</t>
  </si>
  <si>
    <t xml:space="preserve">Renovación tres (3) Licencias Acrobat Pro DC </t>
  </si>
  <si>
    <t>Auditoría externa de seguimiento SGC,  ISO 9001:2015 Icontec</t>
  </si>
  <si>
    <t>Junio a  Noviembre</t>
  </si>
  <si>
    <r>
      <t>Capacitación Equipo</t>
    </r>
    <r>
      <rPr>
        <i/>
        <sz val="10"/>
        <rFont val="HelveticaNeueLT Com 45 Lt"/>
        <family val="2"/>
      </rPr>
      <t xml:space="preserve"> (Ej.: Riesgos, Sharepoint, metodologías agiles).</t>
    </r>
  </si>
  <si>
    <t>Un (1)  Pago contra entrega por capacitación.</t>
  </si>
  <si>
    <t>Julio - Diciembre 2020</t>
  </si>
  <si>
    <t>Marzo a Diciembre</t>
  </si>
  <si>
    <t>Atenciones y refrigerios actividades asociadas al plan de trabajo Gestión de Calidad y Procesos 2020.</t>
  </si>
  <si>
    <t>Un (1)  Pago contra entrega por servicio/productos.</t>
  </si>
  <si>
    <t>Febrero
Junio
Noviembre</t>
  </si>
  <si>
    <t>Papelería útiles escritorio</t>
  </si>
  <si>
    <t>Un (1)  Pago contra entrega por pedido.</t>
  </si>
  <si>
    <t>Marzo
Julio
Diciembre</t>
  </si>
  <si>
    <t xml:space="preserve">Insumos para mantenimientos </t>
  </si>
  <si>
    <t xml:space="preserve">Elementos de aseo y cafetería </t>
  </si>
  <si>
    <t xml:space="preserve">Transporte urbano entre Sedes U. La Salle y otros requeridos en Bogotá, de acuerdo con actividades asociadas al plan de trabajo Gestión de Calidad y Procesos 2020 (Ej.: Auditorias, Levantamiento procesos, participación actividades Icontec, etc.). </t>
  </si>
  <si>
    <t>Anticipo o caja menor</t>
  </si>
  <si>
    <t>AUXILIOS. Rubro destinado para las visitas a Yopal o en caso de ser necesario.</t>
  </si>
  <si>
    <t>ALOJAMIENTO Y ALIMENTACION. Requeridos para la realización de las visitas a Proyecto Productivo en Zona de Origen.</t>
  </si>
  <si>
    <t>PASAJES AEREOS Requeridos para la realización de las visitas a Proyecto Productivo en Zona de Origen.</t>
  </si>
  <si>
    <t>PASAJES TERRESTRES. Se estima terminar el convenio a finales de febrero; no se contempla el uso de este rubro.</t>
  </si>
  <si>
    <t>ATENCIONES Y REFRIGERIOS Requeridos para la realización de las visitas a Proyecto Productivo en Zona de Origen.</t>
  </si>
  <si>
    <t>PAPELERIA ÚTILES ESCRITORIO. Se estima terminar el convenio a finales de febrero; no se contempla el uso de este rubro.</t>
  </si>
  <si>
    <t>TRANSPORTE URBANO Requeridos para la realización de las visitas a Proyecto Productivo en Zona de Origen</t>
  </si>
  <si>
    <t>SERVICIO INTERNO</t>
  </si>
  <si>
    <t>ELEMENTOS PUBLICITARIOS
Se estima terminar el convenio a finales de febrero; no se contempla el uso de este rubro.</t>
  </si>
  <si>
    <t>SUMINISTRO DE ARREGLO FLORAL</t>
  </si>
  <si>
    <t>Crédito</t>
  </si>
  <si>
    <t>SUMINISTRO TARJETAS DE INVITACIÓN</t>
  </si>
  <si>
    <t>SUMINISTRO FOLLETOS</t>
  </si>
  <si>
    <t>SUMINISTRO DE SOBRES DE MANILA</t>
  </si>
  <si>
    <t>SUMINISTRO DE STICKER</t>
  </si>
  <si>
    <t>SUMINISTRO DE PLANOS DE UBICACIÓN</t>
  </si>
  <si>
    <t>CALIGRAFÍA DE DIPLOMAS</t>
  </si>
  <si>
    <t>CALIGRAFIA DE RECONOCIMIENTOS ESPECIALES</t>
  </si>
  <si>
    <t>SUMINISTRO MEDALLA PROFESIONAL LASALLISTA</t>
  </si>
  <si>
    <t>SUMINISTRO PLACAS LASALLISTAS</t>
  </si>
  <si>
    <t>SUMINISTRO CAJAS PARA ESCUDOS - DOCTORADO</t>
  </si>
  <si>
    <t>SUMINISTRO DE PENDONES</t>
  </si>
  <si>
    <t>SERVICIO DE EMPASTE DE ACTOS ADMINISTRATIVOS Y ACTAS DE GRADO</t>
  </si>
  <si>
    <t>Renovación Enki (REDUL) - Repositorio Institucional</t>
  </si>
  <si>
    <t>Afiliación Cerros y Ascun</t>
  </si>
  <si>
    <t>30 días</t>
  </si>
  <si>
    <t xml:space="preserve">Marzo, Abril y Julio </t>
  </si>
  <si>
    <t>Pago Directv</t>
  </si>
  <si>
    <t>Anticipado</t>
  </si>
  <si>
    <t>Febrero, Marzo, Julio, Agosto</t>
  </si>
  <si>
    <t>Fotocopias</t>
  </si>
  <si>
    <t>Implementos sala de juegos</t>
  </si>
  <si>
    <t>Febrero - Noviembre</t>
  </si>
  <si>
    <t>Medicamentos e insumos</t>
  </si>
  <si>
    <t>Abril, Mayo, Octubre, Noviembre</t>
  </si>
  <si>
    <t>Premios y concursos</t>
  </si>
  <si>
    <t>OTROS SERV. TECNICOS</t>
  </si>
  <si>
    <t>ALOJAMIENTO Y ALIMENTACIÓN</t>
  </si>
  <si>
    <t>Marzo - Septiembre</t>
  </si>
  <si>
    <t>De Marzo a Mayo
De Agosto a Noviembre</t>
  </si>
  <si>
    <t>MANT. Y REPARACIONES</t>
  </si>
  <si>
    <t>INSUMOS PARA MANTENIMIENTOS</t>
  </si>
  <si>
    <t>IMPLEMENTOS CULTURALES Y DEPORTIVOS</t>
  </si>
  <si>
    <t>Asesoría</t>
  </si>
  <si>
    <t>HONORARIOS CAPACITACIONES (150,000)
* Plan Capacitación Personal Observatorio</t>
  </si>
  <si>
    <t>.$ 150,000</t>
  </si>
  <si>
    <t>Pago Contra Entrega</t>
  </si>
  <si>
    <t>Compra Venta</t>
  </si>
  <si>
    <t>LICENCIAS NO PERPETUAS (170,0000)
* droop Box Institucional</t>
  </si>
  <si>
    <t>.$ 170,000</t>
  </si>
  <si>
    <t>Febrero
Marzo
Abril
Mayo
Agosto
Septiembre
Octubre
Noviembre</t>
  </si>
  <si>
    <t>ATENCIONES Y REFRIGERIOS (2,050,000)
* Reuniones Semillero 1 
* Reuniones Semillero 2
* Reuniones Semillero  3
* Reuniones Semillero  4 
* Reuniones Semillero 5
* Reuniones Semillero 6
* Reuniones Semillero 7
* Reuniones Semillero 8
* Caja Menor (reuniones Proyecto Inv. Egresados y Deserción)
*Quedan $670... para Transferencia a la cuenta Participación en Eventos</t>
  </si>
  <si>
    <t>8 Reuniones con 20 participantes
($4.500) gasto estimado por persona
8 Reuniones Egresados con 10 participantes
7 Reuniones Deserción con 10 participantes
($.4.500) gasto estimado por persona</t>
  </si>
  <si>
    <t>.$ 90,000
.$ 90,000
.$ 90,000
.$ 90,000
.$ 90,000
.$ 90,000
.$ 90,000
.$ 90,000
.$ 660,000</t>
  </si>
  <si>
    <t>Mayo
Septiembre</t>
  </si>
  <si>
    <t>AUXILIOS A ESTUDIANTES (610,200)
* 1. Encuentro Semilleros 1
* 2. Encuentro Semilleros 2</t>
  </si>
  <si>
    <t xml:space="preserve">1 (Participación Inscripciones 4 estudiantes en evento de investigación 1 día)
1  (Participación Inscripciones 4 estudiantes en evento de investigación 1 día)
</t>
  </si>
  <si>
    <t>.$305,100
.$305,100</t>
  </si>
  <si>
    <t>PAPELERIA ÚTILES ESCRITORIO (150,000)
6 Resma de Papel Carta Blanco
2 Cinta Ancha Transparente 48 X 30 Tesa
5  Postit De 3 X 3 Pulgadas
5 Tijeras Oficina
24 Carpeta Unisalle Carta</t>
  </si>
  <si>
    <t>6
1
5
5
24</t>
  </si>
  <si>
    <t>.$ 59,262
.$   5,500
.$ 10,000
.$ 30,000
.$ 45,048</t>
  </si>
  <si>
    <t>Septiembre
Mayo
Julio
Octubre</t>
  </si>
  <si>
    <t>PARTICIPACION EN EVENTOS (377,000+670,000 cuenta Atenciones y Refigerios=$1,047,000))
* Ponencia 1
* Ponencia 2
* Participación Evento 1
* Participación Evento 2</t>
  </si>
  <si>
    <t>1
1
1
1</t>
  </si>
  <si>
    <t>.$ 250,000
.$ 250,000
.$ 250,000
.$ 297,000</t>
  </si>
  <si>
    <t>Mayo
Octubre
Abril</t>
  </si>
  <si>
    <t>PUBLICACIONES LIBROS (400,000)
* Publicacion Boletín Impacto del Censo + infografias de los programas.</t>
  </si>
  <si>
    <t>.$ 400,000</t>
  </si>
  <si>
    <t>PUBLICIDAD Y PROPAGANDA (400,000)
*  Carpetas de Presentación
*  Stikers OVU</t>
  </si>
  <si>
    <t>200  ($1,500)
500 ($200)</t>
  </si>
  <si>
    <t>.$ 300,000
.$ 100,000</t>
  </si>
  <si>
    <t>ELEMENTOS PUBLICITARIOS (150,000)
*  Pendon tipo Araña OVU - Multiproposito</t>
  </si>
  <si>
    <t xml:space="preserve">1
</t>
  </si>
  <si>
    <t>Derecho Privado</t>
  </si>
  <si>
    <t>Refrigerios - Retiro de parejas</t>
  </si>
  <si>
    <t>Atenciones</t>
  </si>
  <si>
    <t>Mes a Mes</t>
  </si>
  <si>
    <t>Servicio de plataforma de email marketing (1000000 mensual, el valor puede cambiar)</t>
  </si>
  <si>
    <t>Licencia no perpetua</t>
  </si>
  <si>
    <t>Conferencias - Una Feliz Mente</t>
  </si>
  <si>
    <t>Honorarios</t>
  </si>
  <si>
    <t>Charla de Ventas</t>
  </si>
  <si>
    <t>Refrigerios  Encuentro de Egresados - Facultad de Ciencias Económicas y Sociales</t>
  </si>
  <si>
    <t>Refrigerios  Clausura Cursos Programa Trabajo Social</t>
  </si>
  <si>
    <t>Refrigerios Feria Laboral</t>
  </si>
  <si>
    <t>Alquiler de mesas Feria Laboral</t>
  </si>
  <si>
    <t>Alquiler</t>
  </si>
  <si>
    <t>Alquiler sillas, Feria Laboral</t>
  </si>
  <si>
    <t>Conferencia de empleabilidad</t>
  </si>
  <si>
    <t>Renovación plataforma de portal de empleo (licencia no perpetua)</t>
  </si>
  <si>
    <t>Refrigerios  Retiro Egresados</t>
  </si>
  <si>
    <t>Conferencia de emprendimiento</t>
  </si>
  <si>
    <t>Septirembre</t>
  </si>
  <si>
    <t>Refrigerios - Encuentro Nacional de Egresados</t>
  </si>
  <si>
    <t>Recordatorio - Encuentro Nacional de Egresados</t>
  </si>
  <si>
    <t>Atenciones - Encuentro Nacional de Egresados</t>
  </si>
  <si>
    <t>Conferencistas - Encuentro Nacional de Egresados</t>
  </si>
  <si>
    <t>Atención Encuentro Egresados en Yopal</t>
  </si>
  <si>
    <t>Recordatorio Encuentro Egresados en Yopal</t>
  </si>
  <si>
    <t>Elementos publicitarios</t>
  </si>
  <si>
    <t>Prestación de Servicios</t>
  </si>
  <si>
    <t>SEGUNDA FASE DE LOS ESTUDIOS DE INTERVENCIÓN DEL GRAN ÓRGANO DEL TEMPLO DE SANTA CRUZ</t>
  </si>
  <si>
    <t>HONORARIOS- 51020101</t>
  </si>
  <si>
    <t>cuenta de cobro</t>
  </si>
  <si>
    <t>PRESENTACIÓN MUSICAL ARREBATO LASALLISTA</t>
  </si>
  <si>
    <t>HONORARIOS- 51020102</t>
  </si>
  <si>
    <t>CURSO DE MÚSICAS INDÍGENAS</t>
  </si>
  <si>
    <t>HONORARIOS DOCENTES INVITADOS 51020102</t>
  </si>
  <si>
    <t xml:space="preserve">CONMEMORACIÓN 15 DE MAYO FIESTA DEL EDUCADOR  </t>
  </si>
  <si>
    <t>CONMEMORACIONES- 51140110</t>
  </si>
  <si>
    <t>FRANJAS ARTÍSTICAS 15 MAYO</t>
  </si>
  <si>
    <t>CONMEMORACIONES- 51140111</t>
  </si>
  <si>
    <t>CURSO DE TANGO</t>
  </si>
  <si>
    <t>ADECUACIÓN DE ESPACIOS</t>
  </si>
  <si>
    <t>51090106-MANTENIMIENTO Y REPARACIONES</t>
  </si>
  <si>
    <t>TRASLADO Y MANTENIMIENTO DEL PIANO</t>
  </si>
  <si>
    <t>CURSO DE EXPRESIÓN ESCÉNICA</t>
  </si>
  <si>
    <t>ARREBATO LASALLISTA</t>
  </si>
  <si>
    <t>FRANJAS ARTÍSTICAS 15 DE NOVIEMBRE</t>
  </si>
  <si>
    <t xml:space="preserve">CONMEMORACIÓN 15 DE NOVIEMBRE ANIVERSARIO UNIVERSIDAD DE LA SALLE   </t>
  </si>
  <si>
    <t>Adquisición de pasajes aereos</t>
  </si>
  <si>
    <t xml:space="preserve">Adquisición de pasajes asistencia a eventos
</t>
  </si>
  <si>
    <t>De acuerdo a demanda</t>
  </si>
  <si>
    <t>Debitado del presupuesto</t>
  </si>
  <si>
    <t>Sujetos demanda</t>
  </si>
  <si>
    <t>Adquisición de pasajes terrestres</t>
  </si>
  <si>
    <t>Servicio de atenciones y refrigerios Orden de compra</t>
  </si>
  <si>
    <t>Servicio de atenciones y refrigerios sujeto a actividades de la Oficina Central de la VPDH</t>
  </si>
  <si>
    <t xml:space="preserve">Debitado por la Oficina de Compras del presupuesto </t>
  </si>
  <si>
    <t>Suministro para elementos de aseo, Orden de compra</t>
  </si>
  <si>
    <t>Contrato de suministro de elementos de papelería y oficina</t>
  </si>
  <si>
    <t xml:space="preserve">Servicio de parqueadero </t>
  </si>
  <si>
    <t>Servicio de parqueadero sujeto a dinámicas y actividades , reuniones y eventos protocolarios de la VPDH.</t>
  </si>
  <si>
    <t>Debitado por el área financiera del presupuesto, al momento de legalizar caja menor.</t>
  </si>
  <si>
    <t xml:space="preserve">Participación en eventos </t>
  </si>
  <si>
    <t>Debitado por el área financiera del presupuesto.</t>
  </si>
  <si>
    <t>Servicio de transporte urbano</t>
  </si>
  <si>
    <t>Indeterminado</t>
  </si>
  <si>
    <t xml:space="preserve">Elementos publicitarios </t>
  </si>
  <si>
    <t xml:space="preserve">Honorarios capacitaciones </t>
  </si>
  <si>
    <t>Licencias no perpetuas Orden de compra</t>
  </si>
  <si>
    <t>Adquisición de licencias Adobe</t>
  </si>
  <si>
    <t>Debitado por la Oficina de Compras del presupuesto</t>
  </si>
  <si>
    <t>Mantenimiento equipo y computo Orden de compra</t>
  </si>
  <si>
    <t>Adquisicion de servicio de mantenimiento de equipo y computo</t>
  </si>
  <si>
    <t>Mantenimiento y reparaciones Orden de compra</t>
  </si>
  <si>
    <t xml:space="preserve">Adquisicion de servicio de mantenimiento </t>
  </si>
  <si>
    <t xml:space="preserve">Alojamiento y Alimentación </t>
  </si>
  <si>
    <t xml:space="preserve">Indeterminado, servicio de alojamiento y alimentación </t>
  </si>
  <si>
    <t xml:space="preserve">Debitado del presupuesto </t>
  </si>
  <si>
    <t>Auxilio económico a estudiantes</t>
  </si>
  <si>
    <t xml:space="preserve">Auxilio económico otorgado a estudiantes </t>
  </si>
  <si>
    <t xml:space="preserve">Auxilios </t>
  </si>
  <si>
    <t>Auxilio para funcionarios</t>
  </si>
  <si>
    <t>asistencia a eventos</t>
  </si>
  <si>
    <t>Adquisición materia POP</t>
  </si>
  <si>
    <t xml:space="preserve">Debitado a través de la Tienda Lasallista </t>
  </si>
  <si>
    <t>Gasto de Representación y Relaciones Públicas</t>
  </si>
  <si>
    <t>Otorgados al Vicerrector para asistencia a eventos.</t>
  </si>
  <si>
    <t>asistencia y participación en  eventos, actividades y/o encuentros vía terrestre</t>
  </si>
  <si>
    <t>Premios y concursos, Orden de compra</t>
  </si>
  <si>
    <t>Otorgados a funcionarios y/o estudiantes</t>
  </si>
  <si>
    <t>Suscripciones a revistas, Orden de compra</t>
  </si>
  <si>
    <t>Adquisión de la Revista semana</t>
  </si>
  <si>
    <t>anual</t>
  </si>
  <si>
    <t>Adquisicion de paneles sala de juntas, entre otros</t>
  </si>
  <si>
    <t>Seguro automoviles</t>
  </si>
  <si>
    <t>Automovil de la VPDH</t>
  </si>
  <si>
    <t>seguro obligatorio accidente de tránsito</t>
  </si>
  <si>
    <t>Construir, gestionar, administrar, desarrollar y aumentar la comunidad online y gestionar la identidad y la imagen de marca UNISALLE, a través de todas y cada una de las dependencias, programas, actividades de la universidad creando y manteniendo relaciones estables y duraderas con sus seguidores en internet.</t>
  </si>
  <si>
    <t>Pago por Cuotas</t>
  </si>
  <si>
    <t>Prestación de servicios profesionales para la gestión, seguimiento y acompañamiento de alianzas y relacionamiento con medios masivos de comunicación, la generación de contenidos para estos canales y el acompañamiento en procesos de corrección de estilo para diversos contenidos de redacción institucionales.</t>
  </si>
  <si>
    <t>Construcción y puesta en marcha de nuevos proyectos. Control y seguimiento a los proyectos actuales.</t>
  </si>
  <si>
    <t>Enero-Diciembre</t>
  </si>
  <si>
    <t>Realizar el monitoreo de medios de comunicación de la Universidad (prensa, radio, medios televisivos, internet y redes sociales) y la construcción de boletines diarios que miden la presencia de la Universidad en medios.</t>
  </si>
  <si>
    <t>Abril, Septiembre</t>
  </si>
  <si>
    <t>Capacitar a los profesores de la universidad en temas de periodismo y manejo de medios</t>
  </si>
  <si>
    <t>Por labor realizada</t>
  </si>
  <si>
    <t>Refrigerios para las capacitaciones que se realizarán en temas de formación de voceros y periodistas.</t>
  </si>
  <si>
    <t>Entrega del bien</t>
  </si>
  <si>
    <t>Servicios Internos Tienda Unisalle</t>
  </si>
  <si>
    <t>Compra en Tienda Unisalle de los kit para periodistas y reporteros</t>
  </si>
  <si>
    <t>Desarrollo de eventos con los medios de comunicación</t>
  </si>
  <si>
    <t>Compra en Tienda Unisalle de souvenirs para las visitas a los medios de comunicación</t>
  </si>
  <si>
    <t>Atenciones y refrigerios que acompañen los eventos con los medios de comunicación</t>
  </si>
  <si>
    <t>Contrato de Prestación de Servicio Técnico a equipos marca XEROX</t>
  </si>
  <si>
    <t>Prestar el servicio técnico de mantenimiento todo incluido para los equipos marca XEROX de la Dirección de Comunicación y Mercadeo</t>
  </si>
  <si>
    <t xml:space="preserve">Mantenimiento de la impresora de la Dirección de Comunicación y Mercadeo </t>
  </si>
  <si>
    <t>Prestación del Servicio</t>
  </si>
  <si>
    <t>Compra de equipos de computo para apoyar la producción de programas radiales y televisivos</t>
  </si>
  <si>
    <t>Compra de equipos audiovisuales para apoyar la produccción de los programas radiales y televisivos</t>
  </si>
  <si>
    <t>Compra disco duro externo para el pc del fotografo de la Dirección de Comunicación y Mercadeo</t>
  </si>
  <si>
    <t>Compra de los rompetraficos faltantes para el desarrollo de la campaña de Endomarketing. Esta estrategia permitirá fortalecer el sentido de pertenencia de nuestras audiencias y fomentar una cultura organizacional de referidos donde directamente genera identidad en públicos internos y externos.</t>
  </si>
  <si>
    <t>Compra de mobiliario para la promoción institucional</t>
  </si>
  <si>
    <t>Solicitud de Pago</t>
  </si>
  <si>
    <t>Depende de las necesidades que se presenten</t>
  </si>
  <si>
    <t>Viaticos participación en eventos de la Dirección de Comunicación y Mercadeo</t>
  </si>
  <si>
    <t>Auxilios viajes participación en eventos de la Dirección de Comunicación y Mercadeo</t>
  </si>
  <si>
    <t>Mayo, Noviembre, Diciembre</t>
  </si>
  <si>
    <t>Compra de detalles para fechas especiales</t>
  </si>
  <si>
    <t>Depende de las necesidades</t>
  </si>
  <si>
    <t>Capacitaciones y seminarios que tomen los colaboradores de la Dirección de Comunicación y Mercadeo.</t>
  </si>
  <si>
    <t xml:space="preserve">Contrato de Prestación de Servicios de Señalización digital </t>
  </si>
  <si>
    <t>Prestar el servicio de señalización digital (emisión de contenidos) basado en pantallas LCD para las comunicaciones. Se entiende que dentro de las actividades del contratista están las de proveer equipos (pantallas industriales y players) solicitados por el contratante, instalarlos, mantenerlos operativos, emitir los contenidos suminstrados por el contratante ya sea listo para emitir o con el fin de que se hagan las piezas respectivas, y/o la emisión de contenidos noticiosos o de interes general.</t>
  </si>
  <si>
    <t>Compra disco duro equipo diseño</t>
  </si>
  <si>
    <t>Licencia que brinda acceso al banco de imágenes y plantillas que los diseñadores utilizan para el trabajo que desarrollan</t>
  </si>
  <si>
    <t>Mayo/Agosto</t>
  </si>
  <si>
    <t>Compra de licencias Adobe Creative para los diseñadores de la Dirección.</t>
  </si>
  <si>
    <t>Compra de  Licencia Audition para edición de audio.</t>
  </si>
  <si>
    <t>Compras Tintas de la impresora</t>
  </si>
  <si>
    <t>Renovación de contenidos, vinilos y demas material requerido para el proyecto de endomarketing</t>
  </si>
  <si>
    <t>De acuerdo a las necesidades de la Dirección</t>
  </si>
  <si>
    <t>Mayo, Noviembre</t>
  </si>
  <si>
    <t>Compra esquelas para el dia del educador y el cumpleaños de la Universidad</t>
  </si>
  <si>
    <t>Compra de Tiquetes aéreos para participar en eventos de Comunicación y Mercadeo.</t>
  </si>
  <si>
    <t>Jornada de planeación 2021</t>
  </si>
  <si>
    <t>Pedidos trimestrales</t>
  </si>
  <si>
    <t>Compra de la papeleria de la dirección de Comunicación y Mercadeo</t>
  </si>
  <si>
    <t>Enero, Junio</t>
  </si>
  <si>
    <t>Compra de insertos para los cuadernos de inducción y cuadernos de mercadeo</t>
  </si>
  <si>
    <t>Pago auxilios a estudiantes pasantes que apoyan la Coordinación de Gestión y Proyectos</t>
  </si>
  <si>
    <t>Refrigerios eventos especiales de Coordinación de Gestión y Proyectos</t>
  </si>
  <si>
    <t xml:space="preserve">Mantenimientos Dirección Comunicación </t>
  </si>
  <si>
    <t xml:space="preserve">Reparaciones Locativas Dirección Comunicación </t>
  </si>
  <si>
    <t>Contrato de Prestación de Servicios Profesionales</t>
  </si>
  <si>
    <t>Administración, Optimización de Campañas en medios digitales, Google Ads, YouTube, Facebook, Instagram, WhatsApp, Messenger y LinkedIn; Arrendamiento CRM Sugar Suite por el término de (12) meses e integración con sistema académico SIA y plataforma Altitude del Contact Center; brindar herramientas de medición en tiempo real con Google DataStudio para evaluar la efectividad de campañas de mercadeo y gestión comercial del contact center.</t>
  </si>
  <si>
    <t>Compra de dotación para los organizadores de la semana de inducción y material para los estudiantes nuevos</t>
  </si>
  <si>
    <t>Compra dotación para eventos de Vida Universitaria</t>
  </si>
  <si>
    <t>Febrero, Agosto</t>
  </si>
  <si>
    <t>Programa de becas para apoyar el número de nuevos matriculados</t>
  </si>
  <si>
    <t>Depende del número de becas aprobado</t>
  </si>
  <si>
    <t>Depende de las oportunidades en el ejercicio de la Cominicación y el Mercadeo</t>
  </si>
  <si>
    <t>Ante la imprevisibilidad del ejercicio de Comunicación y Mercadeo se hace necesario hacer uso de este recurso de acuerdo a las oportunidades que se presenten en pro de apoyar los procesos de nuevos matriculados y los eventos que fortalezcan la comunicación externa de la Universidad.</t>
  </si>
  <si>
    <t>Precompra salidas anuales en el Espectador.</t>
  </si>
  <si>
    <t>Precompra salidas anuales en el Tiempo</t>
  </si>
  <si>
    <t>Salidas anuales en revista Semana</t>
  </si>
  <si>
    <t>Salidas en Radio Local</t>
  </si>
  <si>
    <t>Salidas en Televisión por suscripción</t>
  </si>
  <si>
    <t>Salidas en vallas publicitarias</t>
  </si>
  <si>
    <t>Compra de paquete  mensajes texto</t>
  </si>
  <si>
    <t>Compra refrigerios Campus Primer Semestre</t>
  </si>
  <si>
    <t>Compra refrigerios Campus Segundo Semestre</t>
  </si>
  <si>
    <t>Mayo, Octubre</t>
  </si>
  <si>
    <t>Compra pasabocas  Galeria Posgrados primer ciclo</t>
  </si>
  <si>
    <t xml:space="preserve">Abril, Mayo, Octubre, Noviembre </t>
  </si>
  <si>
    <t>Compra refrigerios para estudiantes de apoyo en ferias de gran formato</t>
  </si>
  <si>
    <t>De acuerdo a la cantidad de estudiantes que asistan a cada evento</t>
  </si>
  <si>
    <t>Abril, Octubre</t>
  </si>
  <si>
    <t>Alquiler stand ferias  de gran formato</t>
  </si>
  <si>
    <t>Impresión de plegables y volantes</t>
  </si>
  <si>
    <t>Arrendamiento stand Expoestudiantes</t>
  </si>
  <si>
    <t>Entrega del servicio</t>
  </si>
  <si>
    <t>Facturas Google y Facebook</t>
  </si>
  <si>
    <t>Marzo, Septiembre</t>
  </si>
  <si>
    <t>Montaje y desmontaje de carpas Calendaria</t>
  </si>
  <si>
    <t>Auxilios a estudiantes que apoyan las ferias de mercadeo</t>
  </si>
  <si>
    <t>Contrato de prestación de Servicios de Publicidad</t>
  </si>
  <si>
    <t xml:space="preserve">Prestación de los servicios profesionales de publicidad de las marcas UNIVERSIDAD DE LA SALLE y UNISALLE en cincuenta (50) diferentes eventos, que serán principalmente en colegios de diferentes estratos sociales de Bogotá y alrededores. </t>
  </si>
  <si>
    <t>Marzo-Noviembre</t>
  </si>
  <si>
    <t>Mantenimientos de la Dirección de Comunicación y Mercadeo</t>
  </si>
  <si>
    <t>Insumos para mantenimiento de Comunicación y Mercadeo</t>
  </si>
  <si>
    <t>Mantenimientos equipo de oficina</t>
  </si>
  <si>
    <t>Alojamiento y alimentación participación en eventos de la DCM</t>
  </si>
  <si>
    <t>Compras en Tienda Unisalle para invitados de la DCM</t>
  </si>
  <si>
    <t>Participación en eventos de Comunicación y Mercadeo</t>
  </si>
  <si>
    <t>Servicio de señalización digital (emisión de contenidos) basado en pantallas LCD para las comunicaciones de la Universidad de La Salle.</t>
  </si>
  <si>
    <t>Contrato de prestación de servicios.</t>
  </si>
  <si>
    <t xml:space="preserve">Servicio de diseño para la construcción de la primera plataforma de venta virtual de Tienda Unisalle. </t>
  </si>
  <si>
    <t>Servicio de asesoría externa para la construcción de un modelo reputacional para la Universidad de La Salle.</t>
  </si>
  <si>
    <t>Compra de equipos iMac para el área creativa de la DCM.</t>
  </si>
  <si>
    <t>Compra de equipo de computo portátil para la Coordinación de Comunicaciones y equipo para el desarrollo de la Emisora</t>
  </si>
  <si>
    <t>Mayo-Agosto</t>
  </si>
  <si>
    <t>Servicio de mantenimiento de los equipos de computo marca Apple con los que trabaja el área creativa de la DCM.</t>
  </si>
  <si>
    <t>Terminación de la prestación del servicio</t>
  </si>
  <si>
    <t>Compra de insumos para mantenimientos requeridos para apoyar la operación de la emisora.</t>
  </si>
  <si>
    <t>Realización de mantenimiento de la cámara de la DCM.</t>
  </si>
  <si>
    <t>Abril-Noviembre</t>
  </si>
  <si>
    <t>Actividades de relacionamiento (por ejemplo, desayunos) con empresas para consolidar un plan de fidelización en los interesados de la Oferta Académica</t>
  </si>
  <si>
    <t>De acuerdo al aforo de cada evento.</t>
  </si>
  <si>
    <t>Compra de software para la realización de análisis de datos correspondientes al proceso de investigación de mercados.</t>
  </si>
  <si>
    <t>Pago para consultores externos que permitan continuar el trabajo inicial de investigación, análisis y construcción de herramientas para la toma de decisiones institucionales.</t>
  </si>
  <si>
    <t>Abril-Mayo y Octubre-Noviembre</t>
  </si>
  <si>
    <t>Realización de estrategia de branding por medio de salidas en pauta masiva para programas que requieren un reposicionamiento en el mercado.</t>
  </si>
  <si>
    <t>Pendiente</t>
  </si>
  <si>
    <t>Marzo - Octubre</t>
  </si>
  <si>
    <t>Realización de campañas de marketing social haciendo uso del merchandising como estrategia para construir alianzas estratégicas que permitan realizar una fidelización de la Ofeta Académica.</t>
  </si>
  <si>
    <t>Marzo - Junio</t>
  </si>
  <si>
    <t>Software propio para el refuerzo en el cierre de ventas de los servicios ofrecidos por la Universidad (programas de pregrado y posgrado).</t>
  </si>
  <si>
    <t>Pago a consultores externos para el desarrollo e implementación del CRM en la Universidad</t>
  </si>
  <si>
    <t>Asesoramiento externo para llevar a cabo nuevos desarrollos para la renovación del portal web de la Universidad.</t>
  </si>
  <si>
    <t xml:space="preserve">Compra de refrigerios para el cumpleaños de Tienda </t>
  </si>
  <si>
    <t>De acuerdo al aforo del evento.</t>
  </si>
  <si>
    <t>Papeleria para la operación de Tienda</t>
  </si>
  <si>
    <t>De acuero a las necesidades de la Tienda</t>
  </si>
  <si>
    <t>Compra de detalles en Tienda para premios y rifas que se realicen en el transcurso del año.</t>
  </si>
  <si>
    <t>De acuerdo a los eventos que se realicen</t>
  </si>
  <si>
    <t>Marcación de productos Lammy</t>
  </si>
  <si>
    <t xml:space="preserve">De acuerdo al plan de compras de productos Lammy </t>
  </si>
  <si>
    <t>Febrero-Diciembre</t>
  </si>
  <si>
    <t>Compra de productos para venta interna y externa</t>
  </si>
  <si>
    <t>De acuerdo a las solicitudes de las Unidades y el cronograma de lanzamientos</t>
  </si>
  <si>
    <t xml:space="preserve">Compraventa </t>
  </si>
  <si>
    <t>Alojamiento y Alimentación (Legalización de viáticos, por asistencia a eventos institucionales – nacionales)</t>
  </si>
  <si>
    <t xml:space="preserve">Mensual </t>
  </si>
  <si>
    <t>Pasajes Aéreos (Proyección semestralmente, viajes nacionales e internacionales)</t>
  </si>
  <si>
    <t>Pasajes Terrestres (Proyección Semestralmente, viaje Yopal)</t>
  </si>
  <si>
    <t xml:space="preserve">Atenciones y Refrigerios (Proyección para reuniones y eventos de la Vicerrectoría Académica) </t>
  </si>
  <si>
    <t xml:space="preserve">Mesual </t>
  </si>
  <si>
    <t xml:space="preserve">
Elementos de Aseo y Cafetería (Se proyecta 2 compras semestrales según la necesidad) 
</t>
  </si>
  <si>
    <t>Fotocopias (Se proyecta 2 pagos para fotocopias e impresiones de cartillas y manuales)</t>
  </si>
  <si>
    <t>Papelería y Útiles de Escritorio (Se realizarán 2 compras semestrales según necesidad)</t>
  </si>
  <si>
    <t xml:space="preserve">Gatos de Representación y Relaciones Publicas (Se proyecta mensual el pago representación) </t>
  </si>
  <si>
    <t>Participación en Eventos (Se programará participaciones en eventos académicos)</t>
  </si>
  <si>
    <t xml:space="preserve">Contrato de Prestación de Servicio </t>
  </si>
  <si>
    <t>Honorarios Docentes Invitados (Se contratará por honorarios conferencistas para los eventos académicos)</t>
  </si>
  <si>
    <t xml:space="preserve">Honorarios Capacitaciones (Se programará capacitaciones del personal de las oficinas para eventos relacionados en ello) </t>
  </si>
  <si>
    <t xml:space="preserve">2 Pago </t>
  </si>
  <si>
    <t xml:space="preserve">
Mantenimiento y Reparaciones (Se programa 2 pagos de mantenimiento de la impresora)
</t>
  </si>
  <si>
    <t>Mantenimiento Equipo de Computo (Se programará la compra de rodillos para impresora)</t>
  </si>
  <si>
    <t>Impuesto de Vehículo (Se proyecta 1 pago para el carro de la Vicerrectoría Académica)</t>
  </si>
  <si>
    <t xml:space="preserve">Anual </t>
  </si>
  <si>
    <t>Seguro Automóvil (Se proyecta seguro del carro de la Vicerrectoría Académica)</t>
  </si>
  <si>
    <t xml:space="preserve">Seguro Obligatorio Accidente de Tránsito (Se proyecta Seguro de accidente para el carro de la Vicerrectoría Académica </t>
  </si>
  <si>
    <t xml:space="preserve">Actualización de los siguientes equipos tecnológicos y mobiliario:              
1. 18 equipos de cómputo perfil 1, así: 
a. Dirección de Bibliotecas: 7
b. Dirección de Currículo, Pedagogía y Evaluación: 1
c. Dirección de Carrera Académica: 2
d. Coordinación Ediciones UNISALLE: 2
e. Coordinación Centro de Lenguas: 6
2.  1 Impresora KYOCERA A COLOR EN RED Ref. FS-P6230CDN para la Dirección de Admisiones, Registro y Control Académico.
3. Tres sillas giratorias asignadas a la Dirección de Carrera Académica
</t>
  </si>
  <si>
    <t xml:space="preserve">Proyecto de Inversión </t>
  </si>
  <si>
    <t xml:space="preserve">Pago Contra Entrega </t>
  </si>
  <si>
    <t xml:space="preserve">ORDEN DE COMPRA </t>
  </si>
  <si>
    <t>SEPTIEMBRE DE 2020</t>
  </si>
  <si>
    <t xml:space="preserve">Renovación del parque automotor correspondiente a la compra de camioneta Rectoría </t>
  </si>
  <si>
    <t xml:space="preserve">PROYECTO DE INVERSIÓN </t>
  </si>
  <si>
    <t xml:space="preserve">pago contra entrega </t>
  </si>
  <si>
    <t xml:space="preserve">CONTRATO DE PRESTACIÓN DE SERVICIOS </t>
  </si>
  <si>
    <t>JULIO -DICIEMBRE 2020</t>
  </si>
  <si>
    <t>Plan de manejo y regulairzación sede Norte</t>
  </si>
  <si>
    <t xml:space="preserve">PROYECTO DE INVERSIÓN
honorarios </t>
  </si>
  <si>
    <t>según lo pactado en los contratos de prestación de servicios</t>
  </si>
  <si>
    <t>De conformidad con las fases del plan</t>
  </si>
  <si>
    <t>ENERO - JULIO 2020</t>
  </si>
  <si>
    <t>Honorarios para la defensa jurídica de la sede norte</t>
  </si>
  <si>
    <t xml:space="preserve">De conformidad con los requerimientos de asesoría legal </t>
  </si>
  <si>
    <t>COMPRA/VENTA</t>
  </si>
  <si>
    <t>CONVOCATORIA PROFESOR VISITANTE SALIENTE Y PROVISION PARA CUALQUIER EVENTUALIDAD</t>
  </si>
  <si>
    <t xml:space="preserve">GASTO DE FUNCIONAMIENTO </t>
  </si>
  <si>
    <t>POR LABOR REALIZADA</t>
  </si>
  <si>
    <t>VARIABLE</t>
  </si>
  <si>
    <t xml:space="preserve">APOYO DOCENCIA  - LA INVESTIGACION </t>
  </si>
  <si>
    <t>CONTAMOS CON CUATRO AFILIACIONES COMO FEDERACION NACIONAL DE BIOCOMBUSTIBLES, FUNDACION RED COLOMBIANA DE SEMILLEROS, RED DE EDUCACION CONTINUA DE LATINOAMERICA Y EUROPA, CONNECT, OBSERVATORIO COLOBIANO DE CIENCIA Y TECNOLOGIA</t>
  </si>
  <si>
    <t>OCASIONAL</t>
  </si>
  <si>
    <t>CONFERENCIA INTERNACIONAL DE ALTO IMPACTO</t>
  </si>
  <si>
    <t>SERVICIO TELEVISION SATELITAL</t>
  </si>
  <si>
    <t xml:space="preserve">POR CUALQUIER IMPROVISTO QUE SE LLEGUE A PRESENTAR CON LOS ACTIVOS DE LA VICERECTORIA </t>
  </si>
  <si>
    <t>JUNIO/JULIO</t>
  </si>
  <si>
    <t>TRASNPORTE INVESTIGADORES</t>
  </si>
  <si>
    <t>INVITADOS EXTERNOS Y ALGUNAS REUNIONESINTERNAS</t>
  </si>
  <si>
    <t>MAYO /OCTUBRE</t>
  </si>
  <si>
    <t xml:space="preserve">ESTUDIANTES SEMILLEROS </t>
  </si>
  <si>
    <t>USO INTERNO</t>
  </si>
  <si>
    <t>INSCRIPCIONES EVENTOS DE INTERES</t>
  </si>
  <si>
    <t>PREMIO A PROFESORES Y PROVICION BAJO ANTE CUALQUIER IMPREVISTO</t>
  </si>
  <si>
    <t>FECHAS FILBO</t>
  </si>
  <si>
    <t xml:space="preserve">EDICION PUBLICACION DE INVESTIGACION </t>
  </si>
  <si>
    <t>PUBLICACIONES LIBROS</t>
  </si>
  <si>
    <t>A, AGOSTO, OCTUBRE</t>
  </si>
  <si>
    <t>EVENTOS EXTERNOS</t>
  </si>
  <si>
    <t>DEACUERDO AL PERIODO PACTADO</t>
  </si>
  <si>
    <t xml:space="preserve">ABRIL, MAYO, JUNIO </t>
  </si>
  <si>
    <t xml:space="preserve">PROPIEDAD INTELECTUAL </t>
  </si>
  <si>
    <t xml:space="preserve">MARZO, AGOSTO </t>
  </si>
  <si>
    <t>IDA CIC</t>
  </si>
  <si>
    <t>MARZO , AGOSTO</t>
  </si>
  <si>
    <t>MARZO, SEPTIEMBRE</t>
  </si>
  <si>
    <t>CONNECT, COMPRA BONOS, DIA INVESTIGADOR</t>
  </si>
  <si>
    <t>MARZO, AGOSTO, SEPTIEMBRE</t>
  </si>
  <si>
    <t>SOUVENIR, DIA INVESTIGADOR</t>
  </si>
  <si>
    <t xml:space="preserve">OPEN INNOVATION </t>
  </si>
  <si>
    <t xml:space="preserve">JULIO </t>
  </si>
  <si>
    <t>PROVISION POR CUALQUIER IMPROVISTO</t>
  </si>
  <si>
    <t>OCASINALMENTE</t>
  </si>
  <si>
    <t>ACOMPAÑAMIENTO ENVENTO NACIONAL O MEXICO</t>
  </si>
  <si>
    <t>ENCUENTRO INSTITUCIONAL DE SEMILLEROS REUNIONES</t>
  </si>
  <si>
    <t>MAYO Y OCTUBRE</t>
  </si>
  <si>
    <t>10 INSCRIPCIONES REGIONALES Y MOVILIDAD DE DOS ESTUDIANTES Y 3 PARA MEXICO</t>
  </si>
  <si>
    <t xml:space="preserve">DIA INVESTIGADOR, POSTER EVENTO INSTITUCIONAL DE SEMILLEROS </t>
  </si>
  <si>
    <t>BAJO DEMANDA</t>
  </si>
  <si>
    <t>PROVISION POR CUALQUIER IMPREVISTO</t>
  </si>
  <si>
    <t xml:space="preserve">LIBRO SEMILLEROS DE INVESTIGACION </t>
  </si>
  <si>
    <t>MANTENIMIENTO DE PATENTES Y PAGO DE PROCESO EXAMEN DE PATENTABILIDAD</t>
  </si>
  <si>
    <t xml:space="preserve">DEPENDE DEL REQUERIMIENTO </t>
  </si>
  <si>
    <t xml:space="preserve">MENSUALMENTE </t>
  </si>
  <si>
    <t>DEPENDE DEL REQUERIMIENTO</t>
  </si>
  <si>
    <t>MENSUALEMENTE</t>
  </si>
  <si>
    <t>LIBRO</t>
  </si>
  <si>
    <t xml:space="preserve">PEAJES </t>
  </si>
  <si>
    <t>PEAJES</t>
  </si>
  <si>
    <t>BROUCHURE</t>
  </si>
  <si>
    <t>DEPENDE REQUERIMIETO  Y PROVISION PARA CUALQUIER IMPREVISTO</t>
  </si>
  <si>
    <t xml:space="preserve">OCASIONALES </t>
  </si>
  <si>
    <t>AUTENTICACIONES</t>
  </si>
  <si>
    <t>EQUIPO DE LA OFICINA</t>
  </si>
  <si>
    <t xml:space="preserve">PINTURA DE PARED OFICINA DE LA DIRECCION DE PROYECTOS </t>
  </si>
  <si>
    <t>SERVICIO DE CORREO</t>
  </si>
  <si>
    <t>SEGUROS POLIZAS</t>
  </si>
  <si>
    <t>SEGURO RESPONSABILIDAD CIVIL Y EXTRACONTRACTUAL</t>
  </si>
  <si>
    <t>SEGURO DE CUMPLIMIENTO</t>
  </si>
  <si>
    <t xml:space="preserve">mayo, septiembre, noviembre. </t>
  </si>
  <si>
    <t xml:space="preserve">Participación de la Universidad en Ferias Nacionales e Internacionales. 
1.LASA 
2.Feria Internacional del Libro Universitario de la UNAM-FILUNI México.  
3.Participación de la Universidad en el stand de Feria Internacional del libro Guadalajara
</t>
  </si>
  <si>
    <t xml:space="preserve">Al inicio del Contrato </t>
  </si>
  <si>
    <t xml:space="preserve">mensual </t>
  </si>
  <si>
    <t xml:space="preserve">Durante el año se ejecutan impresiones y reimpresiones de las diferentes producciónes de libros de las unidadades académicas. </t>
  </si>
  <si>
    <t xml:space="preserve">1 pago contra entrega </t>
  </si>
  <si>
    <t xml:space="preserve">Contrato de prestación de servicios </t>
  </si>
  <si>
    <t xml:space="preserve">Durante el año se cancelan honorarios por concepto de Diagramación y Diseño de las difentes producciones editoriales. </t>
  </si>
  <si>
    <t xml:space="preserve">Durante el año se cancelan honorarios por concepto de traducciones inglés, portugues. </t>
  </si>
  <si>
    <t xml:space="preserve">Durante el año se cancelan honorarios por concepto de corrección de estilo y ortotipográfica  de las difentes producciones editoriales. </t>
  </si>
  <si>
    <t>marzo, mayo, agosto, julio, septiembre, octubre, noviembre</t>
  </si>
  <si>
    <t xml:space="preserve">Legalización de viáticos (alojamiento), por asistencia a ferias nacionales e internacionales. Santa Marta, Manizales, Medellín, Barranquilla, Fráncfort, Cali, Ciudad de México, Guadalajara.
 </t>
  </si>
  <si>
    <t>1 pago</t>
  </si>
  <si>
    <t>Compra de tiquetes aéreos para asistencia a ferias nacionales e internacionales. Santa Marta, Manizales, Medellín, Barranquilla, Fráncfort, Cali, Ciudad de México, Guadalajara.</t>
  </si>
  <si>
    <t xml:space="preserve">Pago de Cuota de sostenimiento anual ASEUC </t>
  </si>
  <si>
    <t xml:space="preserve">de acuerdo con la fecha pactada </t>
  </si>
  <si>
    <t>Pago de Cuota de sostenimiento anual ASEUC - EULAC</t>
  </si>
  <si>
    <t>enero</t>
  </si>
  <si>
    <t>Cuota de sostenimiento anual Cámara Colombiana del Libro enero / diciembre 2020</t>
  </si>
  <si>
    <t xml:space="preserve">anual </t>
  </si>
  <si>
    <t xml:space="preserve">Legalización de viáticos (alimentación), por asistencia a ferias nacionales e internacionales. Santa Marta, Manizales, Medellín, Barranquilla, Fráncfort, Cali, Ciudad de México, Guadalajara.
 </t>
  </si>
  <si>
    <t xml:space="preserve">legalización de atenciones y refrigerios por asistencia a eventos académicos. </t>
  </si>
  <si>
    <t xml:space="preserve">compraventa </t>
  </si>
  <si>
    <t xml:space="preserve">Pago de comisiones de ventas a las papelerías internas y externas: Pepelería Fundadores, Papelería Servicopias Félix, Papelería Sofisma, Librería de la U Hipertexto, Librería Lemoine, Librería Siglo del Hombre, Fondo de Cultura Económica. </t>
  </si>
  <si>
    <t>marzo/septiembre</t>
  </si>
  <si>
    <t xml:space="preserve">Se realizarán 2 pedidos de papelería 1 para cada ciclo académico. </t>
  </si>
  <si>
    <t xml:space="preserve">semestral </t>
  </si>
  <si>
    <t>marzo, agosto</t>
  </si>
  <si>
    <t>Se realizan pagos de regalías a los autores, por los periodos comprendidos 2019 II ciclo y 2020 I ciclo.</t>
  </si>
  <si>
    <t>noviembre</t>
  </si>
  <si>
    <t xml:space="preserve">Pago de suscripción de la plataforma Enclave Rae </t>
  </si>
  <si>
    <t xml:space="preserve">pago de servicios de transporte por asistencia a diferentes eventos feriales. </t>
  </si>
  <si>
    <t xml:space="preserve">de acuerdo con la fecha del evento </t>
  </si>
  <si>
    <t>Compra de 4 chaquetas institucionales y de camisetas.</t>
  </si>
  <si>
    <t>febrero, octubre</t>
  </si>
  <si>
    <t xml:space="preserve">Pago de códigos DOI Crossref </t>
  </si>
  <si>
    <t xml:space="preserve">Pagos de recargas ISBN </t>
  </si>
  <si>
    <t xml:space="preserve">Pago por asistencia a Foros del Libro </t>
  </si>
  <si>
    <t xml:space="preserve">Pago administración de ecosistema digital - catálogo web transaccional servicio 360º Hipertexto. </t>
  </si>
  <si>
    <t>Pago del servicio de computación en la nube, bajo el modelo Software as a Service del Sistema integrado de metadata estandarizada desarrollado por Hipertexto, SIMEH</t>
  </si>
  <si>
    <t xml:space="preserve">septiembre </t>
  </si>
  <si>
    <t>Pago certificado de seguridad https para catálogo en línea Ediciones Unisalle</t>
  </si>
  <si>
    <t xml:space="preserve">noviembre </t>
  </si>
  <si>
    <t>Pago a ELSEVIER BV por servicio de plataforma Digital Commons para Repositorio Institucional</t>
  </si>
  <si>
    <t>octubre</t>
  </si>
  <si>
    <t>Pago Software profesional antiplagio para la revision de manuscritos para publicación de libros y artículos de revistas - Ithenticate</t>
  </si>
  <si>
    <t xml:space="preserve">mayo/septiembre </t>
  </si>
  <si>
    <t>Se realizarán pagos correspondientes a compra derechos de autor</t>
  </si>
  <si>
    <t xml:space="preserve">Orden de servicio para horas de consultoría mantenimiento y asesoría en funcionalidad del sistema Onbase para correspondencia de entrada PQRSF y demás flujos de trabajo a automatizar por la Universidad de La Salle </t>
  </si>
  <si>
    <t xml:space="preserve">Enero - Diciembre </t>
  </si>
  <si>
    <t>Pago de facturas por demanda de servicio a suscripción  e Infraestructura Cloud del sistema OnBase.</t>
  </si>
  <si>
    <t>Compra y adquisición de equipos para la administración documental.</t>
  </si>
  <si>
    <t xml:space="preserve">4 lectoras de códigos de barras 
3 impresoras de rótulos marca Zebra </t>
  </si>
  <si>
    <t>FEBRERO A NOVIEMBRE</t>
  </si>
  <si>
    <t>AUXILIO ESTUDIANTES. Se tienen proyectados desembolsos para 49 estudiantes de la 7ma cohorte en el periodo febrero - junio y desembolsos para 39 estudiantes de la 8va cohorte en el periodo junio - noviembre</t>
  </si>
  <si>
    <t>PRESTACIÓN DE SERVICIOS</t>
  </si>
  <si>
    <t>HONORARIOS. Se proyecta este rubro para el pago de visitas a los proyectos productivos en Zona de Origen que por problemas de orden publico NO puedan ser visitados por el equipo de Ingenieros.</t>
  </si>
  <si>
    <t>30 DÍAS</t>
  </si>
  <si>
    <t>FEBRERO, MARZO, AGOSTO Y SEPTIEMBRE</t>
  </si>
  <si>
    <t>SEGURO VIDA COLECTIVA. Debido a los riesgos que corren los Ingenieros durante los desplazamiento y  las visitas  a los estudiantes y egresados en zona de origen se hace necesaria la adquisición de las pólizas. Pólizas anuales con pago semestral.</t>
  </si>
  <si>
    <t>SEGÚN REQUERIMIENTO</t>
  </si>
  <si>
    <t>MANTENIMIENTO EQUIPO DE COMPUTO. Se contempla este rubro en casos de requerir mantenimiento.</t>
  </si>
  <si>
    <t>MANTENIMIENTO EQUIPO OFICINA. Se contempla este rubro en casos de requerir mantenimiento.</t>
  </si>
  <si>
    <t>REPARACIONES LOCATIVAS. Se plantea pintura y ajustes en la oficina.</t>
  </si>
  <si>
    <t>PASAJES TERRESTRES Requeridos para la realización de las visitas a Proyecto Productivo en Zona de Origen.</t>
  </si>
  <si>
    <t xml:space="preserve">AUXILIOS A ESTUDIANTES. Auxilio a estudiantes que </t>
  </si>
  <si>
    <t>COMBUSTIBLES Y LUBRICANTES  En caso de ser necesario  para la realización de las visitas a Proyecto Productivo en Zona de Origen.</t>
  </si>
  <si>
    <t>FEBRERO, MAYO, AGOSTO Y NOVIEMBRE</t>
  </si>
  <si>
    <t xml:space="preserve">PAPELERIA ÚTILES ESCRITORIO. Elementos de papelería </t>
  </si>
  <si>
    <t>JULIO, OCTUBRE</t>
  </si>
  <si>
    <t>PARTICIPACION EN EVENTOS. Se planea participar en eventos asociados a desarrollo rural, agronomía, administración de empresas agropecuarias.</t>
  </si>
  <si>
    <t>PEAJES  En caso de ser necesario  para la realización de las visitas a Proyecto Productivo en Zona de Origen.</t>
  </si>
  <si>
    <t>PUBLICACIONES LIBROS. Se proyecta la publicación de un apunte de clase asociado a la formulación, ejecución y cierre de los proyectos productivos.</t>
  </si>
  <si>
    <t>MARZO, MAYO, AGOSTO</t>
  </si>
  <si>
    <t>PUBLICIDAD Y PROPAGANDA.</t>
  </si>
  <si>
    <t>ELEM DE PROTECCION PERSONAL. Elementos requeridos para el personal encargado de las visitas a Zona de Origen de los Estudiantes de Ing. Agronómica</t>
  </si>
  <si>
    <t xml:space="preserve">SERVICIO INTERNO </t>
  </si>
  <si>
    <t>GASTOS BANCARIOS. Con la constitución del Fondo de Proyectos Productivos se estableció que anualmente la Universidad retornaría al fondo el valor correspondiente a los gastos bancarios generados en el periodo anual anterior.</t>
  </si>
  <si>
    <t xml:space="preserve">OTORGADOS A DOCENTES DE LA FACULTAD DE CIENCIAS ECONOMICAS Y SOCIALES </t>
  </si>
  <si>
    <t>MUEBLES</t>
  </si>
  <si>
    <t>ABRIL PAGO A LA ENTREGA DEL BIEN/SERVICIO</t>
  </si>
  <si>
    <r>
      <t xml:space="preserve">OTORGADO A TERCEROS QUE PRESTAN UN SERVICIO AL PROGRAMA// CAPACITACIÓN A DOCENTES VINCULADOS AL PROGRAMA </t>
    </r>
    <r>
      <rPr>
        <b/>
        <sz val="14"/>
        <rFont val="HelveticaNeueLT Com 45 Lt"/>
        <family val="2"/>
      </rPr>
      <t xml:space="preserve">PAGOS SEMESTRALES POR AFILIACIÓN Y CANDIDATURA </t>
    </r>
  </si>
  <si>
    <t xml:space="preserve">PAGO SEMESTRAL </t>
  </si>
  <si>
    <t>Orden</t>
  </si>
  <si>
    <t>Febrero 2020</t>
  </si>
  <si>
    <t>Intelliboard Moodle (Funcionalidades Nivel 5, 8500 usuarios)
Sistema automatizado para el análisis en el proceso educativo de los estudiantes, desempeño, indicadores, generación de reportes y alertas tempranas ante la identificación de riesgos; con las siguientes funcionalidades:
- Conexión con la plataforma LMS Moodle de la Universidad de la Salle
- Pregunte a LISA (consultas mediante inteligencia artificial)
- Todos los informes y monitores (más de 120 reportes predeterminados)
- Agendar o programar informes
- Tablero para Administrador
- Tablero para Estudiante
- Tablero para Profesor
- Tablero para Competencias
- Permisos (creación de subcuentas para personas que nos encuentren en la plataforma; ingreso desde el panel de Intelliboard)
- Tablero de notificaciones y eventos condicionales
- Integración Microsoft PowerBI
- Soporte
- Sesiones de capacitación (1 sesión virtual)</t>
  </si>
  <si>
    <t>51100701 
(LICENCIAS NO PERPETUAS)</t>
  </si>
  <si>
    <t>2. Pago a la firma del contrato</t>
  </si>
  <si>
    <t>2. Al inicio del contrato</t>
  </si>
  <si>
    <t>Enero 2020</t>
  </si>
  <si>
    <t>- Tableta Cintiq 16 DTK1660K0A para diseñador gráfico.
- Computador iMac 27 inch, 3.7 Ghz, 6-core 9th generation intel core i5 processor, 2TB.
- Dos barras de Memoria 16 GB RAM</t>
  </si>
  <si>
    <t>Dos (2)</t>
  </si>
  <si>
    <t>15090102 
(EQUIPO DE COMPUTACION Y COMUNICACIÓN - COMPUTADORES E IMPRESORAS)</t>
  </si>
  <si>
    <t>1. Pago contra entrega</t>
  </si>
  <si>
    <t>1. Entrega del bien</t>
  </si>
  <si>
    <t>Durante el año 2020</t>
  </si>
  <si>
    <r>
      <t xml:space="preserve">De acuerdo con la proyección de virtualización de la oferta formativa en modalidad virtual, a distancia y de apoyo a la presencialidad para el año 2020 y 2021, se requiere la tercerización del diseño instruccional y producción multimedia de un estimado de 61 Recursos Educativos de Alta Complejidad y 58 Recursos Educativos de Mediana Complejidad para espacios académicos de nueve programas formales y acciones de formación no formal. 
</t>
    </r>
    <r>
      <rPr>
        <sz val="10"/>
        <color rgb="FFFF0000"/>
        <rFont val="HelveticaNeueLT Com 45 Lt"/>
        <family val="2"/>
      </rPr>
      <t>Esta compra se realizará con diferentes proveedores de acuerdo a lo proyectado</t>
    </r>
  </si>
  <si>
    <t>51020101 
(HONORARIOS)</t>
  </si>
  <si>
    <t>1. Prestación del servicio</t>
  </si>
  <si>
    <t>1 LICENCIAMIENTO ANUAL SPARK ROOMKIT
PREMIUM M3
Reuniones con 200 personas | Desarrollado por WebEx |
Reuniones con 25 personas | Videollamadas en la
aplicación | Messagingi | Con el uso compartido de
archivos | Integraciones | Dibujo interactivo | De extremo a
extremo | Cifrado | Controles de administración
1 SUSCRIPCIÓN VALTEAM para soporte técnico de equipos CISCO, Ambientes Interactivos de Aprendizaje - AIA, Jornadas de capacitación grupal, acompañamiento en eventos TI</t>
  </si>
  <si>
    <t>51100701 
(ACTUALIZACION O MANTENIMIENTO LICENCIAS PERPETUAS)</t>
  </si>
  <si>
    <t>Abril 2020</t>
  </si>
  <si>
    <t xml:space="preserve">3 Licencias de CCT VIP Educativo Creative Cloud for teams All Apps Licencia Nueva CCT Education Device license Multiple Platforms Multi
Latin American Languages 12 Meses Device Level 2 10 - 49.
Es un servicio de Adobe Systems que da a los usuarios acceso a los softwares de diseño gráfico, edición de video, diseño web y servicios en la nube.  Contiene el conjunto de herramientas de creación, retoque de imagen y creación digital más completos y utilizado en el mundo del diseño gráfico. Adobe CC, trabaja a partir de un modelo de software como servicio, donde los consumidores no poseen el software, pero lo adquieren por una suscripción. Cuando la suscripción termina y no se renueva, el usuario pierde el acceso a las aplicaciones, así como al trabajo guardado en formatos propietarios que no puede ser usado en aplicaciones de la competencia.
</t>
  </si>
  <si>
    <t xml:space="preserve">2 Licencias de VIP Educativo Captivate for teams ALL Education Named license Multiple Platforms Multi Latin American Languages 7 Meses Named Nivel 2 10 - 49 0.
Es una software de edición que permite desarrollar recursos educactivos de alta complejidad de manear ágil, Objetovs Virtuales de Aprendizaje o completas simulaciones Multimedia para cursos de formación y demostraciones guiadas con la opción de incorporar sistemas de gestión del aprendizaje para LMS (SCORM, AICC y xAPI)
</t>
  </si>
  <si>
    <t xml:space="preserve">2 Licencias de Autodesk Maya 2018 Commercial New Single-user ELD
Annual Subscription SPZD.
Es un software dedicado al desarrollo de gráficos 3D por ordenador, efectos especiales, animación y de dibujo. El programa posee diversas herramientas para modelado, animación, renderización, simulación, dinámicas (simulación de fluidos), etc.
</t>
  </si>
  <si>
    <t>Banco de imágenes Shutterstock
Repositorio con más de 77 millones Imágenes de Stock Libres de Derechos, Vectores, Vídeos y Audio. Plan de 150 imágenes al mes (límite de 5 descargas al día)</t>
  </si>
  <si>
    <t>Julio 2020</t>
  </si>
  <si>
    <t>Second Life, alojamiento y mantenimiento de la isla Mundo Unisalle Virtual. Es un servicio para crear mundos virtuales y escenarios simulados con objetos en 3D.  En el mismo programa se incluye una herramienta de creación en 3D basada en simples figuras geométricas (conocidos como prims o primitivas) y que permite a los residentes la construcción de objetos virtuales. Permite crear objetos e intercambiar diversidad de productos virtuales a través de un mercado abierto que tiene como moneda local el Linden Dólar (L$).</t>
  </si>
  <si>
    <t>Poodle (Higher Ed./Organisation)
Poodll es un conjunto de herramientas que trabajan con técnicas de Inteligencia artificial para crear cursos dinámicos para el aprendizaje de idiomas.  Es un servicio que se integra con la plataforma Moodle. Recoge respuestas de voz de los estudiantes, permite crear contenido rápidamente, ir directamente desde la cámara web / micrófono al contenido del curso, dar retroalimentación a los estudiantes, entre otras funcionalidades
https://poodll.com/package-premium-poodll/
INCLUYE: 
Poodll Filter 
Poodll Recording Question 
Poodll Assignment Submission
Poodll Assignment Feedback 
Poodll Anywhere(Atto/TinyMCE) 
Poodll Data Field
Poodll Repository
Cloud Poodll Editor(Atto/TinyMCE)* 
Cloud Poodll Assignment Submission*
Cloud Poodll Recording Question*
Poodll Read Aloud*</t>
  </si>
  <si>
    <t>Octubre 2020</t>
  </si>
  <si>
    <t xml:space="preserve">Genially PLAN MASTER PROFESIONALES EDU (suscripción anual)
Genial.ly es una herramienta online, gratuita y en castellano, con la que se pueden editar recursos digitales de media y baja complejidad, incluyendo presentaciones, infografías, revistas digitales, encuestas, postales, microsites, catálogos interactivos, guías o gráficos.
</t>
  </si>
  <si>
    <t>1 Licencia de Unity Pro with Unity Teams Advanced
Es un editor y motor de videojuego multiplataforma creado por Unity Technologies. Unity está disponible como plataforma de desarrollo para Microsoft Windows, OS X, Linux. La plataforma de desarrollo tiene soporte de compilación con diferentes tipos de plataformas (Véase la sección Plataformas objetivo). A partir de su versión 5.4.0 ya no soporta el desarrollo de contenido para navegador a través de su plugin web, en su lugar se utiliza WebGL</t>
  </si>
  <si>
    <t>Noviembre 2020</t>
  </si>
  <si>
    <t>Servicio SaaS de alojamiento y gestión de la plataforma educativa Moodle para 12.000 usuarios activos y una capacidad de almacenamiento de hasta 3 TB. El tipo de servicio contratado es un Servicio de Hosting Moodle tipo Elastic Cloud, que garantiza la disponibilidad de la plataforma todos los días del año y un soporte continuo para resolver cualquier impase técnico.  En términos generales este servicio incluye:
• Usuarios ilimitados matriculados en la plataforma con 12000 usuarios activos al mes.
• Copias de seguridad diarias hasta por 365 días.
• Apoyo técnico en la administración de la plataforma y soporte técnico.
• Solicitud ilimitada a incidentes técnicos.
• Soporte técnico por vía telefónica (lunes a viernes) y sistema de tickets (7x24).
• Espacio de almacenamiento en disco de 3TB.
• Ancho de banda de acuerdo a usuarios.
• SLA (Acuerdo de niveles de servicio) con garantía de disponibilidad del servicio de 99.9% del tiempo.
• Servidor de correo propio SMTP (para envío de mensajes de actividades y recursos de la plataforma).
• Protección ante ataques informáticos del tipo Denegación Distribuida de Servicios (DDoS) o ataques a la infraestructura.
• Servicio especializado en moodle por personal certificado MCCC por Moodle PtY.
• Mantenimiento y actualización nuevas versiones Moodle (durante la duración del servicio).</t>
  </si>
  <si>
    <t>BLACKBOARD COLLABORATE ULTRA (EN SU ÚLTIMA VERSIÓN) SAAS PARA 500 USUARIOS CONCURRENTES y BLACKBOARD con la posibilidad de creación de salas ilimitadas.
INCLUYE:
• Licenciamiento por 12 meses renovables.
• Video y audio de alta definición, subtitulado en vivo, chat, grabación de sesiones, pizarra interactiva, sondeos, diseño responsivo, conexión desde dispositivos móviles.
SERVICIOS DE IMPLEMENTACIÓN:
• Activación de la herramienta Blackboard Collaborate Ultra (instalación libre de Java). 
Blackboard Collaborate Ultra es un servicio de conferencias web orientado exclusivamente a entornos académicos con capacidades de colaboración expansivas entre educadores y  estudiantes. Apoya la enseñanza de aula virtual, reuniones, seminarios, desarrollo profesional, y más con características robustas, como una pizarra interactiva, multi-­‐punto de vídeo, salas de descanso, las encuestas, los   sondeos,  y la aplicación y uso compartido de escritorio</t>
  </si>
  <si>
    <t>Marzo a Mayo</t>
  </si>
  <si>
    <t>Adquisición portátiles perfil 2.</t>
  </si>
  <si>
    <t>15090101 - PORTATILES Y SERVIDORES</t>
  </si>
  <si>
    <t>Marzo a Junio</t>
  </si>
  <si>
    <t>Adquisición computadores para las salas:  Modelamiento 1 y 2 y Manufactura Flexible.</t>
  </si>
  <si>
    <t>15090102 - COMPUTADORES E IMPRESORAS</t>
  </si>
  <si>
    <t>Abril a Julio</t>
  </si>
  <si>
    <t>Adquisición de equipo para la determinación de metales en diferentes matrices (alimento, agua, suelo y aire).</t>
  </si>
  <si>
    <t>15100101 - EQUIPO CLINICO Y DE LABORATORIO</t>
  </si>
  <si>
    <t>Mayo a Agosto</t>
  </si>
  <si>
    <t>Caja menor</t>
  </si>
  <si>
    <t>Comisión viaje</t>
  </si>
  <si>
    <t>Contrato suscrito en febrero de 2019 con duración de 3 años</t>
  </si>
  <si>
    <t>Pagos mensuales de enero a diciembre</t>
  </si>
  <si>
    <t>Outsourcing de impresión, fotocopiado y digitalización de documentos con COPYMAS</t>
  </si>
  <si>
    <t>50% anticipo</t>
  </si>
  <si>
    <t>Septiembre - Noviembre</t>
  </si>
  <si>
    <t>Valorización de activos</t>
  </si>
  <si>
    <t>Capacitacion equipo de trabajo gestión de compras.</t>
  </si>
  <si>
    <t>Insumos requeridos para la finalización de adecuaciones de la bodega de activos en desuso.</t>
  </si>
  <si>
    <t>PASAJES AEREOS para visitas a Yopal Actualización información Activos e inventario stock laboratorio de suelos</t>
  </si>
  <si>
    <t>Junio y Noviembre</t>
  </si>
  <si>
    <t>Junio y Noviemrbe</t>
  </si>
  <si>
    <t>Febrero - abril -junio - agosto-octubre</t>
  </si>
  <si>
    <t>TONER DE IMPRESIÓN</t>
  </si>
  <si>
    <t>Bimensual a partir de febrero</t>
  </si>
  <si>
    <t>enero - noviembre</t>
  </si>
  <si>
    <t>TRANSPORTE URBANO visita a las sedes de Bogotá durante el año</t>
  </si>
  <si>
    <t>Enero - noviemrbe</t>
  </si>
  <si>
    <t>ELEM DE PROTECCION PERSONAL requeridos para los colaboradores que requiren acceso a la bodega para el manejo de los activos en desuso</t>
  </si>
  <si>
    <t>Tarjetas de Cumpleaños</t>
  </si>
  <si>
    <t>Servicios</t>
  </si>
  <si>
    <t>Cuota de sostenimiento anual Corporación Universidades del Centro</t>
  </si>
  <si>
    <t>Mantenimiento Camioneta</t>
  </si>
  <si>
    <t>Revisión Automóvil</t>
  </si>
  <si>
    <t>Cuota anual de sostenimiento ASCUN</t>
  </si>
  <si>
    <t>Cuota sostenimiento Club el Nogal</t>
  </si>
  <si>
    <t>Aporte anual Corporación Reconciliación Colombia</t>
  </si>
  <si>
    <t>Aporte anual Asociación Internaional de Universidades Lasallistas IALU</t>
  </si>
  <si>
    <t>agosto</t>
  </si>
  <si>
    <t>Refirgerio consejo de Coordinación Ampliado</t>
  </si>
  <si>
    <t>Revisión Técnico Mecánica camioneta Rectroía</t>
  </si>
  <si>
    <t>Cuota sostenimiento membresía ODUCAL</t>
  </si>
  <si>
    <t>Cuota Membresía FIUC (Federación Internacional de Universidades Católicas)</t>
  </si>
  <si>
    <t>Tarjetas de Navidad</t>
  </si>
  <si>
    <t>Papelería y útiles de Escritorio</t>
  </si>
  <si>
    <t>Anchetas</t>
  </si>
  <si>
    <t>Pasabocas celebración fin de año consejo académico ampliado</t>
  </si>
  <si>
    <t>vino celebracion fin de año consejo académico ampliado</t>
  </si>
  <si>
    <t>Cámara para portátil</t>
  </si>
  <si>
    <t>Otorgados a personal Administrativo y Docentes, por asistencia a eventos académicos, de acuerdo a Resoluciones y Comisiones de Servicio.</t>
  </si>
  <si>
    <t>CONFORME A LAS NECESIDADES DEL DEPARTAMENTO</t>
  </si>
  <si>
    <t>CUENTA DE COBRO / CONTRATO DE PRESTACION DE SERVICIOS</t>
  </si>
  <si>
    <t>Pago Conferencistas</t>
  </si>
  <si>
    <t>MESES DE MARZO, JUNIO, SEPTIEMBRE Y NOVIEMBRE</t>
  </si>
  <si>
    <t>Pago Conferencistas / Docentes Invitados</t>
  </si>
  <si>
    <t>Mantenimiento equipos de cómputo</t>
  </si>
  <si>
    <t>MANTENIMIENTO EQUIPOS DE COMPUTO</t>
  </si>
  <si>
    <t>MANTENIMIENTO EQUIPOS DE OFICINA</t>
  </si>
  <si>
    <t>Reparaciones Locativas</t>
  </si>
  <si>
    <t>Actividades Académicas internas y Servicio a Conferencistas Externos.</t>
  </si>
  <si>
    <t>Otorgado a personal Interno y Externo por evento Académico.</t>
  </si>
  <si>
    <t>ORDEN DE PEDIDO ODP - FACTURAS - CUENTAS DE COBRO</t>
  </si>
  <si>
    <t xml:space="preserve">Reuniones internas y externas. </t>
  </si>
  <si>
    <t>Otorgado a personal Interno y Externo por eventos Académicos o Administrivos.</t>
  </si>
  <si>
    <t>Gastos de funcionamiento del Departamento</t>
  </si>
  <si>
    <t>SERVICIO INTERNO PAPELERIAS UNIVERSIDAD</t>
  </si>
  <si>
    <t>Servicio de impresión de documentos como apoyo a las actividades académicas y Administrativas del Departamento.</t>
  </si>
  <si>
    <t>MARZO, JUNIO, SEPTIEMBRE Y NOVIEMBRE</t>
  </si>
  <si>
    <t>Adquisición de muebles y enseres</t>
  </si>
  <si>
    <t>Muebles y Enseres</t>
  </si>
  <si>
    <t>ORDEN DE PEDIDO ODP - SERVICIOS INTERNOS</t>
  </si>
  <si>
    <t>Apoyo a las actividades académicas y Administrativas.</t>
  </si>
  <si>
    <t xml:space="preserve">PRESTACION SERVICIOS </t>
  </si>
  <si>
    <t>JUNIO, OCTUBRE</t>
  </si>
  <si>
    <t xml:space="preserve">MUESTREO DE GANADO, VACUNACION DE GANADO </t>
  </si>
  <si>
    <t>DE ACUERDO A LO PACTADO</t>
  </si>
  <si>
    <t>IMPUESTO PREDIAL</t>
  </si>
  <si>
    <t>OTROS ARRENDAM Y/O ALQUILERES</t>
  </si>
  <si>
    <t>TRIMESTRAL</t>
  </si>
  <si>
    <t>SERVICIO ENERGIA ELECTRICA</t>
  </si>
  <si>
    <t>PROVISION PARA CUALQUIER EVENTUALIDAD</t>
  </si>
  <si>
    <t>PARA ENUMERAR EL GANADO</t>
  </si>
  <si>
    <t>SERVICIO GAS</t>
  </si>
  <si>
    <t>MARZO, JUNIO, AGOSTO, OCTUBRE, NOVIEMBRE</t>
  </si>
  <si>
    <t>PAGOS DE GUIAS DE MOVILIZACIÓN DE ICA / CERTIFICADOS DE LIBERTAD</t>
  </si>
  <si>
    <t>ABRIL, JUNIO, SEOTEIMBRE</t>
  </si>
  <si>
    <t>BOMBA, FUMIGADORA, GUADAÑAS</t>
  </si>
  <si>
    <t>MANTENIMIENTO EQUIPO AGRICOLA</t>
  </si>
  <si>
    <t>MANTENIMIENTO PARA CORRAL Y CASA</t>
  </si>
  <si>
    <t>MAYO, JUNIO, AGOSTO, SEPTIEMBRE</t>
  </si>
  <si>
    <t>MANTINIMIENTO CERCAS ELECTRICAS</t>
  </si>
  <si>
    <t>GUADAÑAS, FUMIGADORA, LABOMBA</t>
  </si>
  <si>
    <t>MARZO, MAYO, JUNIO, SEPTIEMBRE Y OCTUBRE</t>
  </si>
  <si>
    <t>SUBASTA POR VENTA</t>
  </si>
  <si>
    <t>COMISIONES POR VENTAS</t>
  </si>
  <si>
    <t>MARZO,ABRIL,JUNIO,AGOSTOOCTUBRE VACUNACION MAYO Y NOVIEMBRE</t>
  </si>
  <si>
    <t xml:space="preserve">SAL, VACUNACION </t>
  </si>
  <si>
    <t>INSUMOS AGRICOLAS</t>
  </si>
  <si>
    <t>CHARLA ACADEMICA</t>
  </si>
  <si>
    <t>MACHETE, PALADRAGA</t>
  </si>
  <si>
    <t>HERRAMIENTAS</t>
  </si>
  <si>
    <t>MARZO, JUNIO, AGOSTO</t>
  </si>
  <si>
    <t xml:space="preserve">EQUIPOS DE VAQUERIA: SOGAS, SILLAS, RASTRILLO, GARRAS, ALFOMBRAS </t>
  </si>
  <si>
    <t>MONTURAS Y LENTES</t>
  </si>
  <si>
    <t>ABRIL, AGOSTO, NOVIEMBRE</t>
  </si>
  <si>
    <t xml:space="preserve">GUANTES DE CARNAZA, IMPERMEABLES, CASCO, </t>
  </si>
  <si>
    <t>ELEM DE PROTECCION PERSONAL</t>
  </si>
  <si>
    <t>MAYO Y NOVIEMBRE CONTROL TERMOPARACITOS MARZO, MAYO Y NOVIEMBRE</t>
  </si>
  <si>
    <t>VACUNA, ANTIBIOTICOS, CONTROL TERMOPARACITOS</t>
  </si>
  <si>
    <t>MEDICAM E INSUM MED USO VETERI</t>
  </si>
  <si>
    <t>CAMIONETA</t>
  </si>
  <si>
    <t>IMPUESTO VEHICULOS</t>
  </si>
  <si>
    <t>SEGURO AUTOMOVILES</t>
  </si>
  <si>
    <t>SEGU OBLIGATO ACCIDENT TRANSIT</t>
  </si>
  <si>
    <t xml:space="preserve">TRIMESTRAL </t>
  </si>
  <si>
    <t>SERVICIO</t>
  </si>
  <si>
    <t>MARZO,MAYO,JUNIO, SEPTIEMBRE, NOVIEMBRE</t>
  </si>
  <si>
    <t xml:space="preserve">SERVICIO GAS </t>
  </si>
  <si>
    <t>OTROS SERVICIOS TECNICOS</t>
  </si>
  <si>
    <t>JUNIO, SEPTIEMBRE</t>
  </si>
  <si>
    <t>TRAMITES ANTE LE ICA, CORPOINOQUIA</t>
  </si>
  <si>
    <t>MAYO, SPETIEMBRE</t>
  </si>
  <si>
    <t>ARREGLO FUMIGADORA, RASTRA CALIFORNIANA</t>
  </si>
  <si>
    <t>ABRIL Y JULIO</t>
  </si>
  <si>
    <t>CERCAS</t>
  </si>
  <si>
    <t>MARZO, ABRIL</t>
  </si>
  <si>
    <t>ARREGLO Y REPARACIONES DEL CORRAL</t>
  </si>
  <si>
    <t xml:space="preserve">REPUESTOS MAQUINARIA, INSUMOS PARA CERCAS, ALAMBRE PINTURA CASAS, PINTURA CORRAL </t>
  </si>
  <si>
    <t xml:space="preserve">REUNION RECTORIA </t>
  </si>
  <si>
    <t>MARZO A JULO / AGOSTO A NOVIEMBRE</t>
  </si>
  <si>
    <t>2 ESTUDIANTES</t>
  </si>
  <si>
    <t>ACPM TRACTORES, COMBUSTIBLE BOMBAS Y GUADAÑAS, ACEITE Y FILTRO TRACTORES</t>
  </si>
  <si>
    <t>ABRIL, MAYO, JUNIO, SEPTIEMBRE Y OCTUBRE</t>
  </si>
  <si>
    <t>SUBASTAS POR VENTAS</t>
  </si>
  <si>
    <t xml:space="preserve">SAL PROTEINIZADA, GRLIFOASTO, MATRERO CONCENTRADO CABALLOS, CONCETRADO PERROS, CONCETRADO VACAS </t>
  </si>
  <si>
    <t>ABRIL, JUNIO, SEPTIEMBRE</t>
  </si>
  <si>
    <t>PAPELERIA OFICINA</t>
  </si>
  <si>
    <t xml:space="preserve">PARQUEADEROS YOPAL </t>
  </si>
  <si>
    <t>PARQUEADEROS</t>
  </si>
  <si>
    <t>ABRIL, OCTUBRE</t>
  </si>
  <si>
    <t>800000 NITROJENO /3000000 SEMEN</t>
  </si>
  <si>
    <t>SEMEN Y NITROGENO</t>
  </si>
  <si>
    <t xml:space="preserve">IMPERMEALBES, CASCOS, CANILLERAS, TAPA OIDOS, GAFAS, GUANTES, PETOS, CARETAS </t>
  </si>
  <si>
    <t xml:space="preserve">FEBRERO, MARZO, ABRIL, MAYO, AGOSTO, SEPTIEMBRE, COTUBRE, NOVIEMBRE </t>
  </si>
  <si>
    <t>VACUNAAPTOSARABIA, VACUNA RB 51, VACUNA CARBON, HORMONAS, ANTIPARACITARIO, ANTIBIOTICOS, CICATRIZANTES, ANALGECICOS, VITAMINAS</t>
  </si>
  <si>
    <t>1000/VACUNAS - 350/RB51- 600/CARBON - 120/HORMONAS - 600/ANTIPARACITARIAS - 150/ANTIBIOTICO - 350/CICATRIZANTES- 100/ANALAGECICAS - 150/VITAMINAS</t>
  </si>
  <si>
    <t>MARZO, MAYO, ABRIL, JUNIO, AGOSTO, SEPTIEMBRE, OCTUBRE</t>
  </si>
  <si>
    <t>ACARREOS PERSONA NATURAL</t>
  </si>
  <si>
    <t>JUNIO, NOVIEMBRE</t>
  </si>
  <si>
    <t>ALQUILER ENFARGADORA</t>
  </si>
  <si>
    <t>SERVI ACUEDUCT Y ALCANTARILLDO</t>
  </si>
  <si>
    <t>SERVICIO PUBLICO DE ASEO</t>
  </si>
  <si>
    <t xml:space="preserve">MARZO, JUNIO, SEPTIEMBRE, DICIEMBRE </t>
  </si>
  <si>
    <t xml:space="preserve">SERVICIO ELECTRICO </t>
  </si>
  <si>
    <t>SERVICIO TELEFONO</t>
  </si>
  <si>
    <t xml:space="preserve">SERVICIO DE CORRESPONDENCIA </t>
  </si>
  <si>
    <t xml:space="preserve">MARZO, MAYO, JULIO, SEPTIEMBRE, NOVIEMBRE </t>
  </si>
  <si>
    <t xml:space="preserve">MARCACIÓN Y NUMERACIÓN DE LOS ANIMALES </t>
  </si>
  <si>
    <t>OTROS SERVIC ASEO Y LIMPIEZA</t>
  </si>
  <si>
    <t xml:space="preserve">FEBRERO, MARZO, ABRIL, AGOSTO, SEPTIEMBRE Y OCTUBRE </t>
  </si>
  <si>
    <t xml:space="preserve">REGISTRO DE LAS CRIAS ASOCEBU </t>
  </si>
  <si>
    <t>TRAMITES Y LICENCIAS</t>
  </si>
  <si>
    <t>SE UTILIZAN PARA LA EXPEDICION DE DOCUMENTOS</t>
  </si>
  <si>
    <t>MARZO, AGOSTO</t>
  </si>
  <si>
    <t xml:space="preserve">MANTENIMIENTO DE TRACTORES, RASTRA CALIFORNIANA, PULIDOR, LLANTA DE CUHOTA DELANTERAS </t>
  </si>
  <si>
    <t>TONNER DE IMPRESORA</t>
  </si>
  <si>
    <t xml:space="preserve">CERCAS ELECTRICAS, POSTES DE CEMENTO O PLASTICO </t>
  </si>
  <si>
    <t xml:space="preserve">REJAS CASA LO HUIOS </t>
  </si>
  <si>
    <t>MARZO, ABRIL, AGOSTO, SEPTIEMBRE</t>
  </si>
  <si>
    <t>CABLE, INSUMOS PARA CERCA ELECTRICA, REPUESTOS MAQUINARIA AGRICOLA, PINTURA CORRAL Y CASA</t>
  </si>
  <si>
    <t>AJUSTE AL PESO</t>
  </si>
  <si>
    <t>MARZO, ABRIL, MAYO , JUNI, AGOSTO, SEPTIEMBRE, OCTUBRE, NOVIEMBRE</t>
  </si>
  <si>
    <t>3 PASANTES</t>
  </si>
  <si>
    <t>TRACTORES, GUADAÑAS, MOTOBOMBAS Y CAMIONETA</t>
  </si>
  <si>
    <t>MARZO, ABRIL, MAYO , JULIO. AGOSTO, OCTUBRE Y NOVIEMBRE</t>
  </si>
  <si>
    <t>MARZO, MAYO, JULIO, SEPTIEMBRE Y NOVIEMBRE</t>
  </si>
  <si>
    <t>INSTALACIONES CICS</t>
  </si>
  <si>
    <t xml:space="preserve">SAL MINERALIZADA, SAL PROTEINIZADA, GLIFOSATO, SEMILLA DE MAIZ, SEMILLA PASTO, FERTILIZANTES, CONCENTRADO CABALLOS, CONCENTRADO VACAS </t>
  </si>
  <si>
    <t>DEPENDE DE LA NECESIDAD</t>
  </si>
  <si>
    <t xml:space="preserve">800000 EN NITROGENO, 2500000 EN ABRIL Y EN OCTUBRE 2500000 SEMEN </t>
  </si>
  <si>
    <t xml:space="preserve">MACHETES, PALADRAGA, FUNDAS, JUEGO DE LLAVES </t>
  </si>
  <si>
    <t>RESTAURANTE Y CASINO</t>
  </si>
  <si>
    <t>CARETAS GUADAÑA, PETO, GUANTES, GAFAS, TAPAOIDOS , CANILLERAS, CASCOS, IMPERMEDABLES.</t>
  </si>
  <si>
    <t xml:space="preserve">MARZO, ABRIL, MAYO, JULIO OCTUBRE, NOVIEMBRE, </t>
  </si>
  <si>
    <t>VACUNA AFTOSA RABIA, VACUNA RB51, VACUNA CARBON, ANTIPARASITARIOS, ANTIBIOTICO, CICATRISANTES, ANALGESICOS, HORMONAS</t>
  </si>
  <si>
    <t xml:space="preserve">SEGÚN INVENTARIO SEMOVIENTES </t>
  </si>
  <si>
    <t>ODC</t>
  </si>
  <si>
    <t>VIVIERES Y ABARROTES</t>
  </si>
  <si>
    <t>SUMINISTRO MES A MES</t>
  </si>
  <si>
    <t>GF</t>
  </si>
  <si>
    <t>PAGO AL FINAL DEL CONTRATO</t>
  </si>
  <si>
    <t>TRANSPOTE URBANO</t>
  </si>
  <si>
    <t>GASTO MES A MES</t>
  </si>
  <si>
    <t>MAYO Y AGOSTO</t>
  </si>
  <si>
    <t>MERCADEO</t>
  </si>
  <si>
    <t>INSUMOS PAPELERIA</t>
  </si>
  <si>
    <t>FEBRERO - MAYO - SEPTIEMBRE - OCTUBRE</t>
  </si>
  <si>
    <t>ATENCIONES  Y REFRIGERIOS</t>
  </si>
  <si>
    <t>CAPACITACIONES</t>
  </si>
  <si>
    <t>COMBUSTIBLES</t>
  </si>
  <si>
    <t>ARREGLO PRADOS Y PLANTA</t>
  </si>
  <si>
    <t xml:space="preserve">MAYO  </t>
  </si>
  <si>
    <t>DOTACION ALOJAM. Y COCINA</t>
  </si>
  <si>
    <t>REPOSICION TOALLAS, MENAJE</t>
  </si>
  <si>
    <t>PAGOS MENSUALES</t>
  </si>
  <si>
    <t>CONSUMOS MENSUALES</t>
  </si>
  <si>
    <t>HIDROLAVADORA, OTROS</t>
  </si>
  <si>
    <t>Implementos Culturales Y Deportivos</t>
  </si>
  <si>
    <t>REPOSICION</t>
  </si>
  <si>
    <t>Insumos Agricolas</t>
  </si>
  <si>
    <t>DE ACUERDO A NECESIDAD, FERTILIZANTES, SEMILLAS</t>
  </si>
  <si>
    <t>Insumos Para Mantenimientos</t>
  </si>
  <si>
    <t>Mantenimiento Equipo Electrico</t>
  </si>
  <si>
    <t>Mantenimiento Y Reparaciones</t>
  </si>
  <si>
    <t>VIGILANCIA Y SEGURIDAD</t>
  </si>
  <si>
    <t>BAR</t>
  </si>
  <si>
    <t>FEBRERO Y ABRIL</t>
  </si>
  <si>
    <t>ELEMENTOS DE PROTRCCION PERSONAL</t>
  </si>
  <si>
    <t>BROCHURE Y FOLLETOS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</si>
</sst>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d/mm/yyyy;@"/>
    <numFmt numFmtId="169" formatCode="[$-240A]h:mm:ss\ AM/PM;@"/>
    <numFmt numFmtId="170" formatCode="_-* #,##0_-;\-* #,##0_-;_-* &quot;-&quot;??_-;_-@_-"/>
    <numFmt numFmtId="171" formatCode="&quot;$&quot;\ #,##0"/>
    <numFmt numFmtId="172" formatCode="#,##0\ \C\o\p"/>
    <numFmt numFmtId="173" formatCode="#,##0\ \U\S"/>
    <numFmt numFmtId="174" formatCode="_-&quot;$&quot;\ * #,##0_-;\-&quot;$&quot;\ * #,##0_-;_-&quot;$&quot;\ * &quot;-&quot;??_-;_-@_-"/>
    <numFmt numFmtId="175" formatCode="_-[$$-240A]\ * #,##0.00_-;\-[$$-240A]\ * #,##0.00_-;_-[$$-240A]\ * &quot;-&quot;??_-;_-@_-"/>
    <numFmt numFmtId="176" formatCode="&quot;$&quot;#,##0"/>
    <numFmt numFmtId="177" formatCode="_-[$$-5C0A]* #,##0.00_-;\-[$$-5C0A]* #,##0.00_-;_-[$$-5C0A]* &quot;-&quot;??_-;_-@_-"/>
    <numFmt numFmtId="178" formatCode="_-[$$-500A]* #,##0_-;\-[$$-500A]* #,##0_-;_-[$$-500A]* &quot;-&quot;??_-;_-@_-"/>
    <numFmt numFmtId="179" formatCode="_-[$$-80A]* #,##0.00_-;\-[$$-80A]* #,##0.00_-;_-[$$-80A]* &quot;-&quot;??_-;_-@_-"/>
    <numFmt numFmtId="180" formatCode="_-[$$-540A]* #,##0_ ;_-[$$-540A]* \-#,##0\ ;_-[$$-540A]* &quot;-&quot;??_ ;_-@_ "/>
    <numFmt numFmtId="181" formatCode="_-[$$-240A]\ * #,##0_-;\-[$$-240A]\ * #,##0_-;_-[$$-240A]\ * &quot;-&quot;??_-;_-@_-"/>
    <numFmt numFmtId="182" formatCode="_-[$$-540A]* #,##0.00_ ;_-[$$-540A]* \-#,##0.00\ ;_-[$$-540A]* &quot;-&quot;??_ ;_-@_ "/>
    <numFmt numFmtId="183" formatCode="_-[$$-80A]* #,##0_-;\-[$$-80A]* #,##0_-;_-[$$-80A]* &quot;-&quot;??_-;_-@_-"/>
    <numFmt numFmtId="184" formatCode="_(&quot;$&quot;\ * #,##0_);_(&quot;$&quot;\ * \(#,##0\);_(&quot;$&quot;\ * &quot;-&quot;??_);_(@_)"/>
    <numFmt numFmtId="185" formatCode="_-* #,##0\ _€_-;\-* #,##0\ _€_-;_-* &quot;-&quot;??\ _€_-;_-@_-"/>
    <numFmt numFmtId="186" formatCode="_ [$$-300A]* #,##0.00_ ;_ [$$-300A]* \-#,##0.00_ ;_ [$$-300A]* &quot;-&quot;??_ ;_ @_ "/>
    <numFmt numFmtId="187" formatCode="&quot;$&quot;#,##0.00"/>
    <numFmt numFmtId="189" formatCode="_-&quot;$&quot;* #,##0_-;\-&quot;$&quot;* #,##0_-;_-&quot;$&quot;* &quot;-&quot;??_-;_-@_-"/>
  </numFmts>
  <fonts count="55" x14ac:knownFonts="1">
    <font>
      <sz val="11"/>
      <color theme="1"/>
      <name val="Calibri"/>
      <family val="2"/>
      <scheme val="minor"/>
    </font>
    <font>
      <sz val="12"/>
      <color indexed="8"/>
      <name val="Verdana"/>
      <family val="2"/>
    </font>
    <font>
      <sz val="10"/>
      <name val="Arial"/>
      <family val="2"/>
    </font>
    <font>
      <b/>
      <sz val="16"/>
      <name val="Verdana"/>
      <family val="2"/>
    </font>
    <font>
      <b/>
      <sz val="12"/>
      <name val="Verdana"/>
      <family val="2"/>
    </font>
    <font>
      <sz val="12"/>
      <name val="Verdana"/>
      <family val="2"/>
    </font>
    <font>
      <sz val="11"/>
      <color indexed="8"/>
      <name val="Verdana"/>
      <family val="2"/>
    </font>
    <font>
      <b/>
      <sz val="14"/>
      <name val="Verdana"/>
      <family val="2"/>
    </font>
    <font>
      <sz val="10"/>
      <name val="Verdana"/>
      <family val="2"/>
    </font>
    <font>
      <b/>
      <sz val="11"/>
      <name val="Verdana"/>
      <family val="2"/>
    </font>
    <font>
      <sz val="11"/>
      <name val="Verdana"/>
      <family val="2"/>
    </font>
    <font>
      <b/>
      <sz val="12"/>
      <color rgb="FFFF0000"/>
      <name val="Verdana"/>
      <family val="2"/>
    </font>
    <font>
      <b/>
      <sz val="12"/>
      <color indexed="8"/>
      <name val="Verdana"/>
      <family val="2"/>
    </font>
    <font>
      <b/>
      <sz val="11"/>
      <color indexed="8"/>
      <name val="Verdana"/>
      <family val="2"/>
    </font>
    <font>
      <sz val="12"/>
      <color rgb="FF00B0F0"/>
      <name val="Verdana"/>
      <family val="2"/>
    </font>
    <font>
      <sz val="11"/>
      <color indexed="8"/>
      <name val="HelveticaNeueLT Com 45 Lt"/>
      <family val="2"/>
    </font>
    <font>
      <b/>
      <sz val="11"/>
      <name val="HelveticaNeueLT Com 45 Lt"/>
      <family val="2"/>
    </font>
    <font>
      <sz val="11"/>
      <name val="HelveticaNeueLT Com 45 Lt"/>
      <family val="2"/>
    </font>
    <font>
      <b/>
      <sz val="11"/>
      <color theme="0"/>
      <name val="HelveticaNeueLT Com 45 Lt"/>
      <family val="2"/>
    </font>
    <font>
      <sz val="12"/>
      <color indexed="8"/>
      <name val="HelveticaNeueLT Com 45 Lt"/>
      <family val="2"/>
    </font>
    <font>
      <sz val="14"/>
      <color indexed="8"/>
      <name val="HelveticaNeueLT Com 45 Lt"/>
      <family val="2"/>
    </font>
    <font>
      <sz val="10"/>
      <name val="HelveticaNeueLT Com 45 Lt"/>
      <family val="2"/>
    </font>
    <font>
      <sz val="14"/>
      <color theme="0"/>
      <name val="HelveticaNeueLT Com 45 Lt"/>
      <family val="2"/>
    </font>
    <font>
      <sz val="10"/>
      <color theme="1"/>
      <name val="HelveticaNeueLT Com 45 Lt"/>
      <family val="2"/>
    </font>
    <font>
      <sz val="8"/>
      <color indexed="81"/>
      <name val="Tahoma"/>
      <family val="2"/>
    </font>
    <font>
      <b/>
      <sz val="11"/>
      <color theme="0"/>
      <name val="Arial"/>
      <family val="2"/>
    </font>
    <font>
      <sz val="10"/>
      <color theme="0"/>
      <name val="HelveticaNeueLT Com 45 Lt"/>
      <family val="2"/>
    </font>
    <font>
      <sz val="9"/>
      <color indexed="81"/>
      <name val="Tahoma"/>
      <family val="2"/>
    </font>
    <font>
      <sz val="9"/>
      <color theme="1"/>
      <name val="Calibri"/>
      <family val="2"/>
      <scheme val="minor"/>
    </font>
    <font>
      <sz val="11"/>
      <color theme="1"/>
      <name val="Calibri"/>
      <family val="2"/>
      <scheme val="minor"/>
    </font>
    <font>
      <b/>
      <sz val="10"/>
      <name val="HelveticaNeueLT Com 45 Lt"/>
      <family val="2"/>
    </font>
    <font>
      <sz val="11"/>
      <name val="Calibri"/>
      <family val="2"/>
      <scheme val="minor"/>
    </font>
    <font>
      <b/>
      <sz val="9"/>
      <color indexed="81"/>
      <name val="Tahoma"/>
      <family val="2"/>
    </font>
    <font>
      <sz val="12"/>
      <name val="HelveticaNeueLT Com 45 Lt"/>
      <family val="2"/>
    </font>
    <font>
      <sz val="12"/>
      <color theme="1"/>
      <name val="HelveticaNeueLT Com 45 Lt"/>
      <family val="2"/>
    </font>
    <font>
      <sz val="10"/>
      <color indexed="8"/>
      <name val="HelveticaNeueLT Com 45 Lt"/>
      <family val="2"/>
    </font>
    <font>
      <sz val="14"/>
      <color theme="1"/>
      <name val="HelveticaNeueLT Com 45 Lt"/>
      <family val="2"/>
    </font>
    <font>
      <b/>
      <sz val="14"/>
      <color theme="1"/>
      <name val="HelveticaNeueLT Com 45 Lt"/>
      <family val="2"/>
    </font>
    <font>
      <sz val="14"/>
      <name val="HelveticaNeueLT Com 45 Lt"/>
      <family val="2"/>
    </font>
    <font>
      <b/>
      <sz val="14"/>
      <name val="HelveticaNeueLT Com 45 Lt"/>
      <family val="2"/>
    </font>
    <font>
      <b/>
      <sz val="12"/>
      <name val="HelveticaNeueLT Com 45 Lt"/>
      <family val="2"/>
    </font>
    <font>
      <sz val="11"/>
      <color theme="1"/>
      <name val="HelveticaNeueLT Com 45 Lt"/>
      <family val="2"/>
    </font>
    <font>
      <sz val="11"/>
      <name val="Arial"/>
      <family val="2"/>
    </font>
    <font>
      <sz val="10"/>
      <color theme="1"/>
      <name val="Arial"/>
      <family val="2"/>
    </font>
    <font>
      <sz val="14"/>
      <color theme="1"/>
      <name val="Calibri"/>
      <family val="2"/>
      <scheme val="minor"/>
    </font>
    <font>
      <sz val="10"/>
      <color rgb="FF000000"/>
      <name val="Calibri"/>
      <family val="2"/>
      <scheme val="minor"/>
    </font>
    <font>
      <sz val="10"/>
      <color theme="1"/>
      <name val="Calibri"/>
      <family val="2"/>
      <scheme val="minor"/>
    </font>
    <font>
      <sz val="11"/>
      <color theme="1"/>
      <name val="Arial"/>
      <family val="2"/>
    </font>
    <font>
      <sz val="16"/>
      <name val="HelveticaNeueLT Com 45 Lt"/>
      <family val="2"/>
    </font>
    <font>
      <i/>
      <sz val="10"/>
      <name val="HelveticaNeueLT Com 45 Lt"/>
      <family val="2"/>
    </font>
    <font>
      <sz val="9"/>
      <name val="HelveticaNeueLT Com 45 Lt"/>
      <family val="2"/>
    </font>
    <font>
      <sz val="9"/>
      <color theme="1"/>
      <name val="HelveticaNeueLT Com 45 Lt"/>
      <family val="2"/>
    </font>
    <font>
      <sz val="9"/>
      <color theme="1"/>
      <name val="Arial"/>
      <family val="2"/>
    </font>
    <font>
      <sz val="11"/>
      <color theme="1"/>
      <name val="HelveticaNeueLT Com 47 LtCn"/>
      <family val="2"/>
    </font>
    <font>
      <sz val="10"/>
      <color rgb="FFFF0000"/>
      <name val="HelveticaNeueLT Com 45 Lt"/>
      <family val="2"/>
    </font>
  </fonts>
  <fills count="7">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8">
    <xf numFmtId="0" fontId="0" fillId="0" borderId="0"/>
    <xf numFmtId="0" fontId="2" fillId="0" borderId="0"/>
    <xf numFmtId="167" fontId="29" fillId="0" borderId="0" applyFont="0" applyFill="0" applyBorder="0" applyAlignment="0" applyProtection="0"/>
    <xf numFmtId="165" fontId="29" fillId="0" borderId="0" applyFont="0" applyFill="0" applyBorder="0" applyAlignment="0" applyProtection="0"/>
    <xf numFmtId="166" fontId="29" fillId="0" borderId="0" applyFont="0" applyFill="0" applyBorder="0" applyAlignment="0" applyProtection="0"/>
    <xf numFmtId="164" fontId="29" fillId="0" borderId="0" applyFont="0" applyFill="0" applyBorder="0" applyAlignment="0" applyProtection="0"/>
    <xf numFmtId="42" fontId="29" fillId="0" borderId="0" applyFont="0" applyFill="0" applyBorder="0" applyAlignment="0" applyProtection="0"/>
    <xf numFmtId="44" fontId="29" fillId="0" borderId="0" applyFont="0" applyFill="0" applyBorder="0" applyAlignment="0" applyProtection="0"/>
  </cellStyleXfs>
  <cellXfs count="490">
    <xf numFmtId="0" fontId="0" fillId="0" borderId="0" xfId="0"/>
    <xf numFmtId="0" fontId="6" fillId="2" borderId="0" xfId="0" applyFont="1" applyFill="1"/>
    <xf numFmtId="0" fontId="4" fillId="2" borderId="1" xfId="0" applyFont="1" applyFill="1" applyBorder="1" applyAlignment="1">
      <alignment horizontal="left" vertical="center"/>
    </xf>
    <xf numFmtId="0" fontId="5" fillId="2" borderId="1" xfId="0" applyNumberFormat="1" applyFont="1" applyFill="1" applyBorder="1" applyAlignment="1">
      <alignment horizontal="right" vertical="center"/>
    </xf>
    <xf numFmtId="0" fontId="5" fillId="2" borderId="0" xfId="1" applyFont="1" applyFill="1" applyBorder="1" applyAlignment="1">
      <alignment horizontal="center"/>
    </xf>
    <xf numFmtId="0" fontId="3" fillId="2" borderId="0" xfId="1" applyFont="1" applyFill="1" applyBorder="1" applyAlignment="1">
      <alignment horizontal="center" vertical="center" wrapText="1"/>
    </xf>
    <xf numFmtId="0" fontId="5" fillId="2" borderId="0" xfId="1" applyFont="1" applyFill="1" applyBorder="1" applyAlignment="1">
      <alignment horizontal="left"/>
    </xf>
    <xf numFmtId="0" fontId="4" fillId="2" borderId="0" xfId="1" applyFont="1" applyFill="1" applyBorder="1" applyAlignment="1">
      <alignment horizontal="left" vertical="center"/>
    </xf>
    <xf numFmtId="0" fontId="7" fillId="2" borderId="0" xfId="1" applyFont="1" applyFill="1" applyBorder="1" applyAlignment="1">
      <alignment horizontal="left"/>
    </xf>
    <xf numFmtId="0" fontId="4" fillId="2" borderId="0" xfId="1" applyFont="1" applyFill="1" applyBorder="1" applyAlignment="1">
      <alignment horizontal="left"/>
    </xf>
    <xf numFmtId="0" fontId="6" fillId="2" borderId="0" xfId="0" applyFont="1" applyFill="1" applyBorder="1"/>
    <xf numFmtId="0" fontId="4" fillId="2" borderId="0" xfId="1" applyFont="1" applyFill="1" applyBorder="1" applyAlignment="1">
      <alignment horizontal="left" vertical="center" wrapText="1"/>
    </xf>
    <xf numFmtId="0" fontId="4" fillId="2" borderId="0" xfId="1" applyFont="1" applyFill="1" applyBorder="1" applyAlignment="1"/>
    <xf numFmtId="0" fontId="8" fillId="2" borderId="0" xfId="1" applyFont="1" applyFill="1" applyBorder="1" applyAlignment="1">
      <alignment horizontal="justify" vertical="center" wrapText="1"/>
    </xf>
    <xf numFmtId="0" fontId="4" fillId="0" borderId="0" xfId="1" applyFont="1" applyFill="1" applyBorder="1" applyAlignment="1">
      <alignment vertical="center" wrapText="1"/>
    </xf>
    <xf numFmtId="0" fontId="5" fillId="2" borderId="0" xfId="1" applyFont="1" applyFill="1" applyBorder="1" applyAlignment="1">
      <alignment vertical="center"/>
    </xf>
    <xf numFmtId="0" fontId="5" fillId="2" borderId="0" xfId="1" applyFont="1" applyFill="1" applyBorder="1" applyAlignment="1">
      <alignment horizontal="left" vertical="center" wrapText="1"/>
    </xf>
    <xf numFmtId="0" fontId="4" fillId="2" borderId="14" xfId="1" applyFont="1" applyFill="1" applyBorder="1" applyAlignment="1">
      <alignment horizontal="center" vertical="center" wrapText="1"/>
    </xf>
    <xf numFmtId="0" fontId="4" fillId="0" borderId="15" xfId="1" applyFont="1" applyFill="1" applyBorder="1" applyAlignment="1">
      <alignment horizontal="center" vertical="center"/>
    </xf>
    <xf numFmtId="0" fontId="9" fillId="0" borderId="16"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169" fontId="5" fillId="0" borderId="1" xfId="1" applyNumberFormat="1" applyFont="1" applyFill="1" applyBorder="1" applyAlignment="1">
      <alignment horizontal="center" vertical="center"/>
    </xf>
    <xf numFmtId="20" fontId="5" fillId="0" borderId="1" xfId="1" applyNumberFormat="1" applyFont="1" applyFill="1" applyBorder="1" applyAlignment="1">
      <alignment horizontal="center" vertical="center"/>
    </xf>
    <xf numFmtId="20" fontId="5" fillId="0" borderId="1" xfId="1" applyNumberFormat="1" applyFont="1" applyFill="1" applyBorder="1" applyAlignment="1">
      <alignment horizontal="center" vertical="center" wrapText="1"/>
    </xf>
    <xf numFmtId="0" fontId="5" fillId="0" borderId="1" xfId="1" applyFont="1" applyFill="1" applyBorder="1" applyAlignment="1">
      <alignment horizontal="justify" vertical="center" wrapText="1"/>
    </xf>
    <xf numFmtId="0" fontId="5" fillId="0" borderId="1" xfId="1" applyFont="1" applyFill="1" applyBorder="1" applyAlignment="1">
      <alignment horizontal="center" vertical="center" wrapText="1"/>
    </xf>
    <xf numFmtId="20" fontId="5" fillId="0" borderId="30" xfId="1" applyNumberFormat="1" applyFont="1" applyFill="1" applyBorder="1" applyAlignment="1">
      <alignment horizontal="center" vertical="center" wrapText="1"/>
    </xf>
    <xf numFmtId="0" fontId="5" fillId="0" borderId="10" xfId="1" applyFont="1" applyFill="1" applyBorder="1" applyAlignment="1">
      <alignment horizontal="justify" vertical="center" wrapText="1"/>
    </xf>
    <xf numFmtId="0" fontId="5" fillId="0" borderId="27" xfId="1" applyFont="1" applyFill="1" applyBorder="1" applyAlignment="1">
      <alignment horizontal="center" vertical="center" wrapText="1"/>
    </xf>
    <xf numFmtId="169" fontId="5" fillId="0" borderId="30" xfId="1" applyNumberFormat="1" applyFont="1" applyFill="1" applyBorder="1" applyAlignment="1">
      <alignment vertical="center"/>
    </xf>
    <xf numFmtId="0" fontId="5" fillId="0" borderId="30" xfId="1" applyFont="1" applyFill="1" applyBorder="1" applyAlignment="1">
      <alignment horizontal="center" vertical="center" wrapText="1"/>
    </xf>
    <xf numFmtId="0" fontId="5" fillId="0" borderId="33" xfId="1" applyFont="1" applyFill="1" applyBorder="1" applyAlignment="1">
      <alignment horizontal="center" vertical="center" wrapText="1"/>
    </xf>
    <xf numFmtId="169" fontId="5" fillId="0" borderId="30" xfId="1" applyNumberFormat="1" applyFont="1" applyFill="1" applyBorder="1" applyAlignment="1">
      <alignment horizontal="center" vertical="center"/>
    </xf>
    <xf numFmtId="168" fontId="5" fillId="0" borderId="26" xfId="1" applyNumberFormat="1" applyFont="1" applyFill="1" applyBorder="1" applyAlignment="1">
      <alignment horizontal="center" vertical="center" wrapText="1"/>
    </xf>
    <xf numFmtId="168" fontId="5" fillId="0" borderId="26" xfId="1" applyNumberFormat="1" applyFont="1" applyFill="1" applyBorder="1" applyAlignment="1">
      <alignment horizontal="center" vertical="center"/>
    </xf>
    <xf numFmtId="0" fontId="5" fillId="0" borderId="34" xfId="1" applyFont="1" applyFill="1" applyBorder="1" applyAlignment="1">
      <alignment horizontal="center" vertical="center" wrapText="1"/>
    </xf>
    <xf numFmtId="0" fontId="6" fillId="0" borderId="0" xfId="0" applyFont="1" applyFill="1" applyBorder="1"/>
    <xf numFmtId="168" fontId="5" fillId="0" borderId="38" xfId="1" applyNumberFormat="1" applyFont="1" applyFill="1" applyBorder="1" applyAlignment="1">
      <alignment horizontal="center" vertical="center" wrapText="1"/>
    </xf>
    <xf numFmtId="169" fontId="5" fillId="0" borderId="39" xfId="1" applyNumberFormat="1" applyFont="1" applyFill="1" applyBorder="1" applyAlignment="1">
      <alignment horizontal="center" vertical="center"/>
    </xf>
    <xf numFmtId="0" fontId="5" fillId="0" borderId="40" xfId="1" applyFont="1" applyFill="1" applyBorder="1" applyAlignment="1">
      <alignment horizontal="center" vertical="center" wrapText="1"/>
    </xf>
    <xf numFmtId="0" fontId="1" fillId="2" borderId="0" xfId="0" applyFont="1" applyFill="1" applyAlignment="1">
      <alignment vertical="center"/>
    </xf>
    <xf numFmtId="0" fontId="4" fillId="0" borderId="0" xfId="0" applyFont="1" applyAlignment="1">
      <alignment vertical="center"/>
    </xf>
    <xf numFmtId="0" fontId="1" fillId="2" borderId="0" xfId="0" applyFont="1" applyFill="1"/>
    <xf numFmtId="0" fontId="4" fillId="0" borderId="0" xfId="0" applyFont="1" applyAlignment="1">
      <alignment horizontal="left" vertical="center"/>
    </xf>
    <xf numFmtId="0" fontId="13" fillId="2" borderId="0" xfId="0" applyFont="1" applyFill="1"/>
    <xf numFmtId="0" fontId="15" fillId="2" borderId="0" xfId="0" applyFont="1" applyFill="1"/>
    <xf numFmtId="0" fontId="17" fillId="2" borderId="0" xfId="1" applyFont="1" applyFill="1" applyBorder="1" applyAlignment="1">
      <alignment horizontal="center"/>
    </xf>
    <xf numFmtId="0" fontId="16" fillId="2" borderId="0" xfId="1" applyFont="1" applyFill="1" applyBorder="1" applyAlignment="1">
      <alignment horizontal="center" vertical="center" wrapText="1"/>
    </xf>
    <xf numFmtId="0" fontId="17" fillId="0" borderId="0" xfId="0" applyFont="1"/>
    <xf numFmtId="0" fontId="16" fillId="2" borderId="0" xfId="1" applyFont="1" applyFill="1" applyBorder="1" applyAlignment="1">
      <alignment horizontal="left" vertical="center"/>
    </xf>
    <xf numFmtId="0" fontId="16" fillId="2" borderId="0" xfId="1" applyFont="1" applyFill="1" applyBorder="1" applyAlignment="1">
      <alignment horizontal="left"/>
    </xf>
    <xf numFmtId="0" fontId="15" fillId="2" borderId="0" xfId="0" applyFont="1" applyFill="1" applyBorder="1"/>
    <xf numFmtId="0" fontId="16" fillId="0" borderId="0" xfId="0" applyFont="1" applyAlignment="1">
      <alignment horizontal="right"/>
    </xf>
    <xf numFmtId="0" fontId="15" fillId="2" borderId="0" xfId="0" applyFont="1" applyFill="1" applyAlignment="1">
      <alignment horizontal="center"/>
    </xf>
    <xf numFmtId="0" fontId="17" fillId="0" borderId="0" xfId="0" applyFont="1" applyAlignment="1">
      <alignment horizontal="center"/>
    </xf>
    <xf numFmtId="0" fontId="20" fillId="2" borderId="0" xfId="0" applyFont="1" applyFill="1"/>
    <xf numFmtId="0" fontId="16" fillId="2" borderId="0" xfId="1" applyFont="1" applyFill="1" applyBorder="1" applyAlignment="1">
      <alignment horizontal="center" vertical="center"/>
    </xf>
    <xf numFmtId="0" fontId="15" fillId="2" borderId="3" xfId="0" applyFont="1" applyFill="1" applyBorder="1"/>
    <xf numFmtId="0" fontId="16" fillId="2" borderId="4" xfId="1" applyFont="1" applyFill="1" applyBorder="1" applyAlignment="1">
      <alignment vertical="center" wrapText="1"/>
    </xf>
    <xf numFmtId="0" fontId="16" fillId="2" borderId="1" xfId="0" applyFont="1" applyFill="1" applyBorder="1" applyAlignment="1">
      <alignment horizontal="left" vertical="center" wrapText="1"/>
    </xf>
    <xf numFmtId="0" fontId="16" fillId="2" borderId="6" xfId="1" applyFont="1" applyFill="1" applyBorder="1" applyAlignment="1">
      <alignment vertical="center" wrapText="1"/>
    </xf>
    <xf numFmtId="0" fontId="16" fillId="2" borderId="8" xfId="1" applyFont="1" applyFill="1" applyBorder="1" applyAlignment="1">
      <alignment vertical="center" wrapText="1"/>
    </xf>
    <xf numFmtId="0" fontId="16" fillId="2" borderId="9" xfId="1" applyFont="1" applyFill="1" applyBorder="1" applyAlignment="1">
      <alignment vertical="center" wrapText="1"/>
    </xf>
    <xf numFmtId="0" fontId="16" fillId="2" borderId="1" xfId="0" applyFont="1" applyFill="1" applyBorder="1" applyAlignment="1">
      <alignment horizontal="left" vertical="center"/>
    </xf>
    <xf numFmtId="0" fontId="15" fillId="2" borderId="2" xfId="0" applyFont="1" applyFill="1" applyBorder="1" applyAlignment="1">
      <alignment horizontal="center"/>
    </xf>
    <xf numFmtId="0" fontId="15" fillId="2" borderId="5" xfId="0" applyFont="1" applyFill="1" applyBorder="1" applyAlignment="1">
      <alignment horizontal="center"/>
    </xf>
    <xf numFmtId="0" fontId="16" fillId="2" borderId="7" xfId="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6" fillId="2" borderId="0" xfId="1" applyFont="1" applyFill="1" applyBorder="1" applyAlignment="1">
      <alignment horizontal="justify" vertical="center" wrapText="1"/>
    </xf>
    <xf numFmtId="0" fontId="17" fillId="0" borderId="0" xfId="0" applyFont="1" applyAlignment="1">
      <alignment horizontal="justify" vertical="center"/>
    </xf>
    <xf numFmtId="0" fontId="16" fillId="2" borderId="0" xfId="1" applyFont="1" applyFill="1" applyBorder="1" applyAlignment="1">
      <alignment horizontal="justify" vertical="center"/>
    </xf>
    <xf numFmtId="0" fontId="15" fillId="2" borderId="0" xfId="0" applyFont="1" applyFill="1" applyAlignment="1">
      <alignment horizontal="justify" vertical="center"/>
    </xf>
    <xf numFmtId="0" fontId="22" fillId="2" borderId="0" xfId="0" applyFont="1" applyFill="1" applyAlignment="1">
      <alignment horizontal="left" vertical="center"/>
    </xf>
    <xf numFmtId="0" fontId="20" fillId="2" borderId="0" xfId="0" applyFont="1" applyFill="1" applyAlignment="1">
      <alignment horizontal="left" vertical="center"/>
    </xf>
    <xf numFmtId="0" fontId="21" fillId="0" borderId="1" xfId="1" applyFont="1" applyFill="1" applyBorder="1" applyAlignment="1">
      <alignment horizontal="center" vertical="center" wrapText="1"/>
    </xf>
    <xf numFmtId="0" fontId="21" fillId="0" borderId="1" xfId="1" applyFont="1" applyFill="1" applyBorder="1" applyAlignment="1">
      <alignment vertical="center" wrapText="1"/>
    </xf>
    <xf numFmtId="0" fontId="23" fillId="0" borderId="1" xfId="0" applyFont="1" applyFill="1" applyBorder="1" applyAlignment="1">
      <alignment horizontal="left" vertical="top" wrapText="1"/>
    </xf>
    <xf numFmtId="14" fontId="16" fillId="0" borderId="0" xfId="0" applyNumberFormat="1" applyFont="1" applyBorder="1" applyAlignment="1">
      <alignment horizontal="center"/>
    </xf>
    <xf numFmtId="0" fontId="23" fillId="0" borderId="1" xfId="0" applyFont="1" applyFill="1" applyBorder="1" applyAlignment="1">
      <alignment horizontal="center" vertical="center"/>
    </xf>
    <xf numFmtId="0" fontId="16" fillId="2" borderId="0" xfId="1" applyFont="1" applyFill="1" applyBorder="1" applyAlignment="1">
      <alignment vertical="center" wrapText="1"/>
    </xf>
    <xf numFmtId="0" fontId="17" fillId="0" borderId="0" xfId="0" applyFont="1" applyAlignment="1"/>
    <xf numFmtId="0" fontId="16" fillId="2" borderId="0" xfId="1" applyFont="1" applyFill="1" applyBorder="1" applyAlignment="1">
      <alignment vertical="center"/>
    </xf>
    <xf numFmtId="0" fontId="15" fillId="2" borderId="0" xfId="0" applyFont="1" applyFill="1" applyAlignment="1"/>
    <xf numFmtId="14" fontId="17" fillId="0" borderId="0" xfId="0" applyNumberFormat="1" applyFont="1" applyBorder="1" applyAlignment="1"/>
    <xf numFmtId="0" fontId="21" fillId="0" borderId="1" xfId="0" applyFont="1" applyFill="1" applyBorder="1" applyAlignment="1">
      <alignment horizontal="left" vertical="center" wrapText="1"/>
    </xf>
    <xf numFmtId="0" fontId="21" fillId="0" borderId="1" xfId="0" applyFont="1" applyFill="1" applyBorder="1" applyAlignment="1">
      <alignment vertical="top" wrapText="1"/>
    </xf>
    <xf numFmtId="0" fontId="16" fillId="2" borderId="0" xfId="0" applyFont="1" applyFill="1" applyBorder="1" applyAlignment="1">
      <alignment horizontal="left" vertical="center" wrapText="1"/>
    </xf>
    <xf numFmtId="14" fontId="17" fillId="2" borderId="0" xfId="0" applyNumberFormat="1" applyFont="1" applyFill="1" applyBorder="1" applyAlignment="1">
      <alignment horizontal="center" vertical="center" wrapText="1"/>
    </xf>
    <xf numFmtId="0" fontId="16" fillId="2" borderId="0" xfId="0" applyFont="1" applyFill="1" applyBorder="1" applyAlignment="1">
      <alignment horizontal="left" vertical="center"/>
    </xf>
    <xf numFmtId="0" fontId="17" fillId="0" borderId="0" xfId="0" applyNumberFormat="1" applyFont="1" applyFill="1" applyBorder="1" applyAlignment="1">
      <alignment horizontal="center" vertical="center"/>
    </xf>
    <xf numFmtId="0" fontId="17" fillId="0" borderId="0" xfId="0" applyFont="1" applyBorder="1"/>
    <xf numFmtId="0" fontId="21" fillId="0" borderId="1" xfId="0" applyFont="1" applyFill="1" applyBorder="1" applyAlignment="1">
      <alignment horizontal="justify" vertical="center"/>
    </xf>
    <xf numFmtId="0" fontId="18" fillId="3" borderId="1" xfId="0" applyFont="1" applyFill="1" applyBorder="1" applyAlignment="1">
      <alignment horizontal="center" vertical="center" wrapText="1"/>
    </xf>
    <xf numFmtId="0" fontId="25" fillId="3" borderId="34" xfId="0" applyFont="1" applyFill="1" applyBorder="1" applyAlignment="1">
      <alignment horizontal="left" vertical="center" wrapText="1"/>
    </xf>
    <xf numFmtId="0" fontId="25" fillId="3" borderId="34" xfId="0" applyFont="1" applyFill="1" applyBorder="1" applyAlignment="1">
      <alignment horizontal="center" vertical="center" wrapText="1"/>
    </xf>
    <xf numFmtId="14" fontId="17" fillId="2" borderId="1" xfId="0" applyNumberFormat="1" applyFont="1" applyFill="1" applyBorder="1" applyAlignment="1">
      <alignment horizontal="right" vertical="center" wrapText="1"/>
    </xf>
    <xf numFmtId="0" fontId="17" fillId="0" borderId="1" xfId="0" applyNumberFormat="1" applyFont="1" applyFill="1" applyBorder="1" applyAlignment="1">
      <alignment horizontal="right" vertical="center"/>
    </xf>
    <xf numFmtId="0" fontId="26" fillId="2" borderId="0" xfId="0" applyFont="1" applyFill="1"/>
    <xf numFmtId="6" fontId="21" fillId="0" borderId="1" xfId="0" applyNumberFormat="1" applyFont="1" applyFill="1" applyBorder="1" applyAlignment="1">
      <alignment horizontal="justify" vertical="center" wrapText="1"/>
    </xf>
    <xf numFmtId="0" fontId="23" fillId="0" borderId="1" xfId="0" applyFont="1" applyFill="1" applyBorder="1" applyAlignment="1">
      <alignment horizontal="center" vertical="center" wrapText="1"/>
    </xf>
    <xf numFmtId="164" fontId="21" fillId="0" borderId="1" xfId="5" applyFont="1" applyFill="1" applyBorder="1" applyAlignment="1">
      <alignment horizontal="center" vertical="center" wrapText="1"/>
    </xf>
    <xf numFmtId="17" fontId="21" fillId="0" borderId="1" xfId="0" applyNumberFormat="1" applyFont="1" applyFill="1" applyBorder="1" applyAlignment="1">
      <alignment horizontal="center" vertical="center" wrapText="1"/>
    </xf>
    <xf numFmtId="6" fontId="21" fillId="0" borderId="1" xfId="0" applyNumberFormat="1" applyFont="1" applyFill="1" applyBorder="1" applyAlignment="1">
      <alignment horizontal="center"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justify" vertical="center" wrapText="1"/>
    </xf>
    <xf numFmtId="0" fontId="21"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1" fillId="0" borderId="1" xfId="1" applyFont="1" applyFill="1" applyBorder="1" applyAlignment="1">
      <alignment horizontal="left" vertical="center" wrapText="1"/>
    </xf>
    <xf numFmtId="0" fontId="21" fillId="0" borderId="1" xfId="0" applyFont="1" applyFill="1" applyBorder="1" applyAlignment="1">
      <alignment horizontal="left" vertical="top" wrapText="1"/>
    </xf>
    <xf numFmtId="165" fontId="21" fillId="0" borderId="1" xfId="3" applyFont="1" applyFill="1" applyBorder="1" applyAlignment="1">
      <alignment horizontal="justify" vertical="center" wrapText="1"/>
    </xf>
    <xf numFmtId="17" fontId="21" fillId="0" borderId="1" xfId="0" applyNumberFormat="1" applyFont="1" applyFill="1" applyBorder="1" applyAlignment="1">
      <alignment horizontal="justify" vertical="center" wrapText="1"/>
    </xf>
    <xf numFmtId="6" fontId="23" fillId="0" borderId="1" xfId="0" applyNumberFormat="1" applyFont="1" applyFill="1" applyBorder="1" applyAlignment="1">
      <alignment horizontal="center" vertical="center" wrapText="1"/>
    </xf>
    <xf numFmtId="17" fontId="23" fillId="0" borderId="1" xfId="0" applyNumberFormat="1" applyFont="1" applyFill="1" applyBorder="1" applyAlignment="1">
      <alignment horizontal="justify" vertical="center" wrapText="1"/>
    </xf>
    <xf numFmtId="171" fontId="0" fillId="0" borderId="1" xfId="0" applyNumberFormat="1" applyFont="1" applyFill="1" applyBorder="1" applyAlignment="1">
      <alignment horizontal="right" vertical="center" wrapText="1"/>
    </xf>
    <xf numFmtId="171" fontId="21" fillId="0" borderId="1" xfId="0" applyNumberFormat="1" applyFont="1" applyFill="1" applyBorder="1" applyAlignment="1">
      <alignment horizontal="center" vertical="center" wrapText="1"/>
    </xf>
    <xf numFmtId="172" fontId="21" fillId="0" borderId="1" xfId="0" applyNumberFormat="1" applyFont="1" applyFill="1" applyBorder="1" applyAlignment="1">
      <alignment horizontal="center" vertical="center" wrapText="1"/>
    </xf>
    <xf numFmtId="15" fontId="23" fillId="0" borderId="1" xfId="0" applyNumberFormat="1" applyFont="1" applyFill="1" applyBorder="1" applyAlignment="1">
      <alignment horizontal="center" vertical="center"/>
    </xf>
    <xf numFmtId="173" fontId="21" fillId="0" borderId="1" xfId="0" applyNumberFormat="1" applyFont="1" applyFill="1" applyBorder="1" applyAlignment="1">
      <alignment horizontal="center" vertical="center" wrapText="1"/>
    </xf>
    <xf numFmtId="15" fontId="23" fillId="0" borderId="1" xfId="0" applyNumberFormat="1" applyFont="1" applyFill="1" applyBorder="1" applyAlignment="1">
      <alignment horizontal="center" vertical="center" wrapText="1"/>
    </xf>
    <xf numFmtId="15" fontId="21" fillId="0" borderId="1" xfId="1" applyNumberFormat="1" applyFont="1" applyFill="1" applyBorder="1" applyAlignment="1">
      <alignment horizontal="center" vertical="center" wrapText="1"/>
    </xf>
    <xf numFmtId="0" fontId="33" fillId="0" borderId="1" xfId="0" applyFont="1" applyFill="1" applyBorder="1" applyAlignment="1">
      <alignment horizontal="justify"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171" fontId="34" fillId="0" borderId="1" xfId="0" applyNumberFormat="1" applyFont="1" applyFill="1" applyBorder="1" applyAlignment="1">
      <alignment horizontal="center" vertical="center" wrapText="1"/>
    </xf>
    <xf numFmtId="0" fontId="34" fillId="0" borderId="1" xfId="0" applyFont="1" applyFill="1" applyBorder="1" applyAlignment="1">
      <alignment horizontal="justify" vertical="top"/>
    </xf>
    <xf numFmtId="0" fontId="34" fillId="0" borderId="1" xfId="0" applyFont="1" applyFill="1" applyBorder="1" applyAlignment="1">
      <alignment horizontal="justify" vertical="center"/>
    </xf>
    <xf numFmtId="0" fontId="34"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34" fillId="0" borderId="1" xfId="0" applyFont="1" applyFill="1" applyBorder="1" applyAlignment="1">
      <alignment horizontal="justify" vertical="center" wrapText="1"/>
    </xf>
    <xf numFmtId="0" fontId="33" fillId="0" borderId="1" xfId="1" applyFont="1" applyFill="1" applyBorder="1" applyAlignment="1">
      <alignment horizontal="center" vertical="center" wrapText="1"/>
    </xf>
    <xf numFmtId="0" fontId="33" fillId="0" borderId="1" xfId="1" applyFont="1" applyFill="1" applyBorder="1" applyAlignment="1">
      <alignment vertical="center" wrapText="1"/>
    </xf>
    <xf numFmtId="174" fontId="21" fillId="0" borderId="1" xfId="4" applyNumberFormat="1" applyFont="1" applyFill="1" applyBorder="1" applyAlignment="1">
      <alignment horizontal="right" vertical="center" wrapText="1"/>
    </xf>
    <xf numFmtId="0" fontId="35" fillId="0" borderId="1" xfId="0" applyFont="1" applyFill="1" applyBorder="1" applyAlignment="1">
      <alignment horizontal="center" vertical="center"/>
    </xf>
    <xf numFmtId="0" fontId="36" fillId="0" borderId="1" xfId="0" applyFont="1" applyFill="1" applyBorder="1" applyAlignment="1">
      <alignment horizontal="justify"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175" fontId="38" fillId="0" borderId="1" xfId="5" applyNumberFormat="1" applyFont="1" applyFill="1" applyBorder="1" applyAlignment="1">
      <alignment horizontal="justify" vertical="center" wrapText="1"/>
    </xf>
    <xf numFmtId="0" fontId="36" fillId="0" borderId="1" xfId="0" applyFont="1" applyFill="1" applyBorder="1" applyAlignment="1">
      <alignment horizontal="center" vertical="center"/>
    </xf>
    <xf numFmtId="0" fontId="38" fillId="0" borderId="1" xfId="0" applyFont="1" applyFill="1" applyBorder="1" applyAlignment="1">
      <alignment horizontal="justify" vertical="center" wrapText="1"/>
    </xf>
    <xf numFmtId="166" fontId="38" fillId="0" borderId="1" xfId="4" applyFont="1" applyFill="1" applyBorder="1" applyAlignment="1">
      <alignment horizontal="justify" vertical="center" wrapText="1"/>
    </xf>
    <xf numFmtId="0" fontId="36" fillId="0" borderId="1" xfId="0" applyFont="1" applyFill="1" applyBorder="1" applyAlignment="1">
      <alignment horizontal="justify" vertical="center"/>
    </xf>
    <xf numFmtId="0" fontId="38" fillId="0" borderId="1" xfId="0" applyFont="1" applyFill="1" applyBorder="1" applyAlignment="1">
      <alignment vertical="top" wrapText="1"/>
    </xf>
    <xf numFmtId="0" fontId="38" fillId="0" borderId="1" xfId="1" applyFont="1" applyFill="1" applyBorder="1" applyAlignment="1">
      <alignment vertical="center" wrapText="1"/>
    </xf>
    <xf numFmtId="8" fontId="38" fillId="0" borderId="1" xfId="4" applyNumberFormat="1" applyFont="1" applyFill="1" applyBorder="1" applyAlignment="1">
      <alignment horizontal="righ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165" fontId="23" fillId="0" borderId="1" xfId="3" applyFont="1" applyFill="1" applyBorder="1" applyAlignment="1">
      <alignment horizontal="left" vertical="top" wrapText="1"/>
    </xf>
    <xf numFmtId="176" fontId="21" fillId="0" borderId="1" xfId="5" applyNumberFormat="1" applyFont="1" applyFill="1" applyBorder="1" applyAlignment="1">
      <alignment horizontal="justify" vertical="center" wrapText="1"/>
    </xf>
    <xf numFmtId="17" fontId="21" fillId="0" borderId="1" xfId="1" applyNumberFormat="1" applyFont="1" applyFill="1" applyBorder="1" applyAlignment="1">
      <alignment horizontal="left" vertical="center" wrapText="1"/>
    </xf>
    <xf numFmtId="176" fontId="21" fillId="0" borderId="1" xfId="5"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left" vertical="center" wrapText="1"/>
    </xf>
    <xf numFmtId="176" fontId="17" fillId="0" borderId="1" xfId="5" applyNumberFormat="1" applyFont="1" applyFill="1" applyBorder="1" applyAlignment="1">
      <alignment horizontal="center" vertical="center"/>
    </xf>
    <xf numFmtId="176" fontId="17" fillId="0" borderId="1" xfId="5" applyNumberFormat="1" applyFont="1" applyFill="1" applyBorder="1" applyAlignment="1">
      <alignment horizontal="justify" vertical="center" wrapText="1"/>
    </xf>
    <xf numFmtId="0" fontId="17"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176" fontId="33" fillId="0" borderId="1" xfId="5" applyNumberFormat="1" applyFont="1" applyFill="1" applyBorder="1" applyAlignment="1">
      <alignment horizontal="center" vertical="center"/>
    </xf>
    <xf numFmtId="17" fontId="21" fillId="0" borderId="1" xfId="1" applyNumberFormat="1" applyFont="1" applyFill="1" applyBorder="1" applyAlignment="1">
      <alignment vertical="center" wrapText="1"/>
    </xf>
    <xf numFmtId="177" fontId="38" fillId="0" borderId="1" xfId="0" applyNumberFormat="1" applyFont="1" applyFill="1" applyBorder="1" applyAlignment="1">
      <alignment horizontal="center" vertical="center" wrapText="1"/>
    </xf>
    <xf numFmtId="178" fontId="38" fillId="0" borderId="1" xfId="0" applyNumberFormat="1" applyFont="1" applyFill="1" applyBorder="1" applyAlignment="1">
      <alignment horizontal="center" vertical="center" wrapText="1"/>
    </xf>
    <xf numFmtId="175" fontId="38" fillId="0" borderId="1" xfId="0" applyNumberFormat="1" applyFont="1" applyFill="1" applyBorder="1" applyAlignment="1">
      <alignment horizontal="center" vertical="center" wrapText="1"/>
    </xf>
    <xf numFmtId="179" fontId="38" fillId="0" borderId="1" xfId="0" applyNumberFormat="1" applyFont="1" applyFill="1" applyBorder="1" applyAlignment="1">
      <alignment horizontal="center" vertical="center" wrapText="1"/>
    </xf>
    <xf numFmtId="166" fontId="38" fillId="0" borderId="1" xfId="4" applyFont="1" applyFill="1" applyBorder="1" applyAlignment="1">
      <alignment horizontal="left" vertical="center" wrapText="1"/>
    </xf>
    <xf numFmtId="180" fontId="38" fillId="0" borderId="1" xfId="0" applyNumberFormat="1" applyFont="1" applyFill="1" applyBorder="1" applyAlignment="1">
      <alignment horizontal="center" vertical="center" wrapText="1"/>
    </xf>
    <xf numFmtId="181" fontId="38" fillId="0" borderId="1" xfId="0" applyNumberFormat="1" applyFont="1" applyFill="1" applyBorder="1" applyAlignment="1">
      <alignment horizontal="center" vertical="center" wrapText="1"/>
    </xf>
    <xf numFmtId="182" fontId="38"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183" fontId="3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64" fontId="2" fillId="0" borderId="1" xfId="5" applyFont="1" applyFill="1" applyBorder="1" applyAlignment="1">
      <alignment horizontal="justify" vertical="center" wrapText="1"/>
    </xf>
    <xf numFmtId="0" fontId="43" fillId="0" borderId="1" xfId="0" applyFont="1" applyFill="1" applyBorder="1" applyAlignment="1">
      <alignment horizontal="center" vertical="center"/>
    </xf>
    <xf numFmtId="0" fontId="2" fillId="0" borderId="1" xfId="1" applyFont="1" applyFill="1" applyBorder="1" applyAlignment="1">
      <alignment horizontal="center" vertical="center" wrapText="1"/>
    </xf>
    <xf numFmtId="0" fontId="38" fillId="0" borderId="1" xfId="1" applyFont="1" applyFill="1" applyBorder="1" applyAlignment="1">
      <alignment horizontal="center" vertical="center" wrapText="1"/>
    </xf>
    <xf numFmtId="164" fontId="21" fillId="0" borderId="1" xfId="5" applyFont="1" applyFill="1" applyBorder="1" applyAlignment="1">
      <alignment horizontal="justify" vertical="center" wrapText="1"/>
    </xf>
    <xf numFmtId="0" fontId="23" fillId="0" borderId="1" xfId="0" applyFont="1" applyFill="1" applyBorder="1" applyAlignment="1">
      <alignment horizontal="center" vertical="top" wrapText="1"/>
    </xf>
    <xf numFmtId="164" fontId="21" fillId="0" borderId="1" xfId="5" applyFont="1" applyFill="1" applyBorder="1" applyAlignment="1">
      <alignment vertical="center" wrapText="1"/>
    </xf>
    <xf numFmtId="0" fontId="21" fillId="0" borderId="1" xfId="1" applyNumberFormat="1" applyFont="1" applyFill="1" applyBorder="1" applyAlignment="1">
      <alignment horizontal="center" vertical="center" wrapText="1"/>
    </xf>
    <xf numFmtId="42" fontId="21" fillId="0" borderId="1" xfId="0" applyNumberFormat="1" applyFont="1" applyFill="1" applyBorder="1" applyAlignment="1">
      <alignment horizontal="justify" vertical="center" wrapText="1"/>
    </xf>
    <xf numFmtId="1" fontId="21" fillId="0" borderId="1" xfId="1" applyNumberFormat="1" applyFont="1" applyFill="1" applyBorder="1" applyAlignment="1">
      <alignment horizontal="center" vertical="center" wrapText="1"/>
    </xf>
    <xf numFmtId="17" fontId="21" fillId="0" borderId="1" xfId="0" applyNumberFormat="1" applyFont="1" applyFill="1" applyBorder="1" applyAlignment="1">
      <alignment horizontal="left" vertical="top" wrapText="1"/>
    </xf>
    <xf numFmtId="164" fontId="23" fillId="0" borderId="1" xfId="5" applyFont="1" applyFill="1" applyBorder="1" applyAlignment="1">
      <alignment horizontal="left" vertical="top" wrapText="1"/>
    </xf>
    <xf numFmtId="164" fontId="21" fillId="0" borderId="1" xfId="5" applyFont="1" applyFill="1" applyBorder="1" applyAlignment="1">
      <alignment horizontal="left" vertical="top" wrapText="1"/>
    </xf>
    <xf numFmtId="164" fontId="23" fillId="0" borderId="1" xfId="5" applyFont="1" applyFill="1" applyBorder="1" applyAlignment="1">
      <alignment horizontal="center" vertical="top" wrapText="1"/>
    </xf>
    <xf numFmtId="0" fontId="34" fillId="0" borderId="30" xfId="0" applyFont="1" applyFill="1" applyBorder="1" applyAlignment="1">
      <alignment horizontal="justify" vertical="center"/>
    </xf>
    <xf numFmtId="0" fontId="21" fillId="0" borderId="30" xfId="0" applyFont="1" applyFill="1" applyBorder="1" applyAlignment="1">
      <alignment horizontal="left" vertical="center" wrapText="1"/>
    </xf>
    <xf numFmtId="0" fontId="21" fillId="0" borderId="30" xfId="0" applyFont="1" applyFill="1" applyBorder="1" applyAlignment="1">
      <alignment horizontal="justify" vertical="center" wrapText="1"/>
    </xf>
    <xf numFmtId="0" fontId="21" fillId="0" borderId="30" xfId="1" applyFont="1" applyFill="1" applyBorder="1" applyAlignment="1">
      <alignment horizontal="center" vertical="center" wrapText="1"/>
    </xf>
    <xf numFmtId="164" fontId="21" fillId="0" borderId="30" xfId="5" applyFont="1" applyFill="1" applyBorder="1" applyAlignment="1">
      <alignment horizontal="center" vertical="center" wrapText="1"/>
    </xf>
    <xf numFmtId="0" fontId="21" fillId="0" borderId="30" xfId="0" applyFont="1" applyFill="1" applyBorder="1" applyAlignment="1">
      <alignment horizontal="center" vertical="center" wrapText="1"/>
    </xf>
    <xf numFmtId="184" fontId="21" fillId="0" borderId="1" xfId="4" applyNumberFormat="1" applyFont="1" applyFill="1" applyBorder="1" applyAlignment="1">
      <alignment horizontal="justify" vertical="center" wrapText="1"/>
    </xf>
    <xf numFmtId="184" fontId="23" fillId="0" borderId="1" xfId="4" applyNumberFormat="1" applyFont="1" applyFill="1" applyBorder="1" applyAlignment="1">
      <alignment horizontal="left" vertical="top" wrapText="1"/>
    </xf>
    <xf numFmtId="184" fontId="21" fillId="0" borderId="1" xfId="4" applyNumberFormat="1" applyFont="1" applyFill="1" applyBorder="1" applyAlignment="1">
      <alignment vertical="center" wrapText="1"/>
    </xf>
    <xf numFmtId="184" fontId="23" fillId="0" borderId="1" xfId="4" applyNumberFormat="1" applyFont="1" applyFill="1" applyBorder="1" applyAlignment="1">
      <alignment horizontal="left" vertical="center" wrapText="1"/>
    </xf>
    <xf numFmtId="0" fontId="21" fillId="0" borderId="1" xfId="0" applyFont="1" applyFill="1" applyBorder="1" applyAlignment="1">
      <alignment horizontal="center" vertical="top" wrapText="1"/>
    </xf>
    <xf numFmtId="17" fontId="21" fillId="0" borderId="1" xfId="1" applyNumberFormat="1" applyFont="1" applyFill="1" applyBorder="1" applyAlignment="1">
      <alignment horizontal="center" wrapText="1"/>
    </xf>
    <xf numFmtId="17" fontId="21" fillId="0" borderId="1" xfId="1" applyNumberFormat="1" applyFont="1" applyFill="1" applyBorder="1" applyAlignment="1">
      <alignment horizontal="center" vertical="center" wrapText="1"/>
    </xf>
    <xf numFmtId="0" fontId="34" fillId="0" borderId="1" xfId="0" applyFont="1" applyFill="1" applyBorder="1" applyAlignment="1">
      <alignment horizontal="center" vertical="center"/>
    </xf>
    <xf numFmtId="176" fontId="2"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176" fontId="43" fillId="0" borderId="1" xfId="2"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176" fontId="43" fillId="0" borderId="30" xfId="2" applyNumberFormat="1" applyFont="1" applyFill="1" applyBorder="1" applyAlignment="1">
      <alignment horizontal="center" vertical="center" wrapText="1"/>
    </xf>
    <xf numFmtId="0" fontId="2" fillId="0" borderId="30" xfId="1" applyFont="1" applyFill="1" applyBorder="1" applyAlignment="1">
      <alignment horizontal="center" vertical="center" wrapText="1"/>
    </xf>
    <xf numFmtId="176" fontId="47" fillId="0" borderId="1" xfId="0" applyNumberFormat="1" applyFont="1" applyFill="1" applyBorder="1" applyAlignment="1">
      <alignment horizontal="center" vertical="center" wrapText="1"/>
    </xf>
    <xf numFmtId="0" fontId="41" fillId="0" borderId="1" xfId="0" applyFont="1" applyFill="1" applyBorder="1" applyAlignment="1">
      <alignment horizontal="justify" vertical="center" wrapText="1"/>
    </xf>
    <xf numFmtId="0" fontId="19" fillId="0" borderId="0" xfId="0" applyFont="1" applyFill="1" applyBorder="1" applyAlignment="1">
      <alignment horizontal="center" vertical="center" wrapText="1"/>
    </xf>
    <xf numFmtId="0" fontId="33" fillId="0" borderId="1" xfId="1" applyFont="1" applyFill="1" applyBorder="1" applyAlignment="1">
      <alignment horizontal="justify" vertical="center" wrapText="1"/>
    </xf>
    <xf numFmtId="0" fontId="33" fillId="0" borderId="1" xfId="0" applyFont="1" applyFill="1" applyBorder="1" applyAlignment="1">
      <alignment vertical="top" wrapText="1"/>
    </xf>
    <xf numFmtId="0" fontId="17" fillId="0" borderId="1" xfId="1" applyFont="1" applyFill="1" applyBorder="1" applyAlignment="1">
      <alignment horizontal="justify" vertical="center" wrapText="1"/>
    </xf>
    <xf numFmtId="171" fontId="33" fillId="0" borderId="1" xfId="0" applyNumberFormat="1" applyFont="1" applyFill="1" applyBorder="1" applyAlignment="1">
      <alignment horizontal="center" vertical="center" wrapText="1"/>
    </xf>
    <xf numFmtId="0" fontId="41" fillId="0" borderId="1" xfId="0" applyFont="1" applyFill="1" applyBorder="1" applyAlignment="1">
      <alignment horizontal="justify" vertical="center"/>
    </xf>
    <xf numFmtId="17" fontId="33" fillId="0" borderId="1" xfId="0" applyNumberFormat="1" applyFont="1" applyFill="1" applyBorder="1" applyAlignment="1">
      <alignment horizontal="justify" vertical="center" wrapText="1"/>
    </xf>
    <xf numFmtId="0" fontId="41" fillId="0" borderId="1" xfId="0" applyFont="1" applyFill="1" applyBorder="1" applyAlignment="1">
      <alignment horizontal="justify" vertical="justify"/>
    </xf>
    <xf numFmtId="0" fontId="34" fillId="0" borderId="1" xfId="0" applyFont="1" applyFill="1" applyBorder="1" applyAlignment="1">
      <alignment horizontal="center" vertical="justify"/>
    </xf>
    <xf numFmtId="0" fontId="33" fillId="0" borderId="1" xfId="0" applyFont="1" applyFill="1" applyBorder="1" applyAlignment="1">
      <alignment horizontal="center" vertical="center"/>
    </xf>
    <xf numFmtId="0" fontId="33" fillId="0" borderId="1" xfId="0" applyFont="1" applyFill="1" applyBorder="1" applyAlignment="1">
      <alignment vertical="center" wrapText="1"/>
    </xf>
    <xf numFmtId="0" fontId="48" fillId="0" borderId="1" xfId="0" applyFont="1" applyFill="1" applyBorder="1" applyAlignment="1">
      <alignment horizontal="center" vertical="center" wrapText="1"/>
    </xf>
    <xf numFmtId="0" fontId="34" fillId="0" borderId="1" xfId="0" applyFont="1" applyFill="1" applyBorder="1" applyAlignment="1">
      <alignment horizontal="center" vertical="top" wrapText="1"/>
    </xf>
    <xf numFmtId="0" fontId="33" fillId="0" borderId="1" xfId="0" applyFont="1" applyFill="1" applyBorder="1" applyAlignment="1">
      <alignment horizontal="justify" vertical="center"/>
    </xf>
    <xf numFmtId="0" fontId="34" fillId="0" borderId="1" xfId="0" applyFont="1" applyFill="1" applyBorder="1" applyAlignment="1">
      <alignment vertical="top" wrapText="1"/>
    </xf>
    <xf numFmtId="164" fontId="21" fillId="0" borderId="1" xfId="5" applyFont="1" applyFill="1" applyBorder="1" applyAlignment="1">
      <alignment horizontal="right" vertical="center" wrapText="1"/>
    </xf>
    <xf numFmtId="14" fontId="23" fillId="0" borderId="1" xfId="0" applyNumberFormat="1" applyFont="1" applyFill="1" applyBorder="1" applyAlignment="1">
      <alignment horizontal="center" vertical="center" wrapText="1"/>
    </xf>
    <xf numFmtId="14" fontId="21" fillId="0" borderId="1" xfId="1" applyNumberFormat="1" applyFont="1" applyFill="1" applyBorder="1" applyAlignment="1">
      <alignment horizontal="center" vertical="center" wrapText="1"/>
    </xf>
    <xf numFmtId="181" fontId="21" fillId="0" borderId="1" xfId="0" applyNumberFormat="1" applyFont="1" applyFill="1" applyBorder="1" applyAlignment="1">
      <alignment horizontal="justify" vertical="center" wrapText="1"/>
    </xf>
    <xf numFmtId="181" fontId="21" fillId="0" borderId="1" xfId="1" applyNumberFormat="1" applyFont="1" applyFill="1" applyBorder="1" applyAlignment="1">
      <alignment vertical="center" wrapText="1"/>
    </xf>
    <xf numFmtId="185" fontId="21" fillId="0" borderId="1" xfId="2" applyNumberFormat="1" applyFont="1" applyFill="1" applyBorder="1" applyAlignment="1">
      <alignment horizontal="justify" vertical="center" wrapText="1"/>
    </xf>
    <xf numFmtId="0" fontId="46" fillId="0" borderId="44" xfId="0" applyFont="1" applyFill="1" applyBorder="1" applyAlignment="1">
      <alignment vertical="center" wrapText="1"/>
    </xf>
    <xf numFmtId="0" fontId="46" fillId="0" borderId="44" xfId="0" applyFont="1" applyFill="1" applyBorder="1" applyAlignment="1">
      <alignment vertical="top" wrapText="1"/>
    </xf>
    <xf numFmtId="0" fontId="21" fillId="0" borderId="1" xfId="0" applyFont="1" applyFill="1" applyBorder="1" applyAlignment="1">
      <alignment horizontal="right" vertical="center" wrapText="1"/>
    </xf>
    <xf numFmtId="0" fontId="23" fillId="0" borderId="1" xfId="0" applyFont="1" applyFill="1" applyBorder="1" applyAlignment="1">
      <alignment horizontal="right" vertical="top" wrapText="1"/>
    </xf>
    <xf numFmtId="0" fontId="21" fillId="0" borderId="1" xfId="1" applyFont="1" applyFill="1" applyBorder="1" applyAlignment="1">
      <alignment horizontal="right" vertical="center" wrapText="1"/>
    </xf>
    <xf numFmtId="0" fontId="38" fillId="0" borderId="1" xfId="1" applyFont="1" applyFill="1" applyBorder="1" applyAlignment="1">
      <alignment horizontal="left" vertical="center" wrapText="1"/>
    </xf>
    <xf numFmtId="0" fontId="38" fillId="0" borderId="1" xfId="0" applyFont="1" applyFill="1" applyBorder="1" applyAlignment="1">
      <alignment horizontal="left" vertical="top" wrapText="1"/>
    </xf>
    <xf numFmtId="17" fontId="23" fillId="0" borderId="1" xfId="0" applyNumberFormat="1" applyFont="1" applyFill="1" applyBorder="1" applyAlignment="1">
      <alignment horizontal="center" vertical="center"/>
    </xf>
    <xf numFmtId="0" fontId="23" fillId="0" borderId="34" xfId="0" applyFont="1" applyFill="1" applyBorder="1" applyAlignment="1">
      <alignment horizontal="center" vertical="center"/>
    </xf>
    <xf numFmtId="165" fontId="23" fillId="0" borderId="1" xfId="3" applyFont="1" applyFill="1" applyBorder="1" applyAlignment="1">
      <alignment horizontal="center" vertical="center" wrapText="1"/>
    </xf>
    <xf numFmtId="6" fontId="38" fillId="0" borderId="1" xfId="0" applyNumberFormat="1" applyFont="1" applyFill="1" applyBorder="1" applyAlignment="1">
      <alignment horizontal="center" vertical="center" wrapText="1"/>
    </xf>
    <xf numFmtId="0" fontId="19" fillId="0" borderId="0" xfId="0" applyFont="1" applyFill="1" applyBorder="1"/>
    <xf numFmtId="0" fontId="22" fillId="0" borderId="0" xfId="0" applyFont="1" applyFill="1" applyAlignment="1">
      <alignment horizontal="left"/>
    </xf>
    <xf numFmtId="0" fontId="28" fillId="0" borderId="1" xfId="0" applyNumberFormat="1" applyFont="1" applyFill="1" applyBorder="1" applyAlignment="1">
      <alignment horizontal="left" vertical="center" wrapText="1"/>
    </xf>
    <xf numFmtId="0" fontId="28" fillId="0" borderId="0" xfId="0" applyFont="1" applyFill="1" applyAlignment="1">
      <alignment horizontal="left" vertical="center" indent="1"/>
    </xf>
    <xf numFmtId="0" fontId="20" fillId="0" borderId="0" xfId="0" applyFont="1" applyFill="1" applyAlignment="1">
      <alignment horizontal="left"/>
    </xf>
    <xf numFmtId="0" fontId="28" fillId="0" borderId="1" xfId="0"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8" fillId="0" borderId="34" xfId="0" applyFont="1" applyFill="1" applyBorder="1" applyAlignment="1">
      <alignment horizontal="left" vertical="center"/>
    </xf>
    <xf numFmtId="0" fontId="28" fillId="0" borderId="1" xfId="0" applyFont="1" applyFill="1" applyBorder="1" applyAlignment="1">
      <alignment horizontal="left" vertical="center" wrapText="1"/>
    </xf>
    <xf numFmtId="0" fontId="15" fillId="0" borderId="0" xfId="0" applyFont="1" applyFill="1"/>
    <xf numFmtId="0" fontId="0" fillId="0" borderId="0" xfId="0" applyFont="1" applyFill="1"/>
    <xf numFmtId="0" fontId="0" fillId="0" borderId="0" xfId="0" applyFill="1" applyAlignment="1">
      <alignment horizontal="center"/>
    </xf>
    <xf numFmtId="170" fontId="21" fillId="0" borderId="1" xfId="2" applyNumberFormat="1" applyFont="1" applyFill="1" applyBorder="1" applyAlignment="1">
      <alignment horizontal="justify" vertical="center" wrapText="1"/>
    </xf>
    <xf numFmtId="170" fontId="23" fillId="0" borderId="1" xfId="2" applyNumberFormat="1" applyFont="1" applyFill="1" applyBorder="1" applyAlignment="1">
      <alignment horizontal="left" vertical="center" wrapText="1"/>
    </xf>
    <xf numFmtId="170" fontId="21" fillId="0" borderId="1" xfId="2" applyNumberFormat="1" applyFont="1" applyFill="1" applyBorder="1" applyAlignment="1">
      <alignment vertical="center" wrapText="1"/>
    </xf>
    <xf numFmtId="171" fontId="31" fillId="0" borderId="1" xfId="0" applyNumberFormat="1" applyFont="1" applyFill="1" applyBorder="1" applyAlignment="1">
      <alignment horizontal="right" vertical="center" wrapText="1"/>
    </xf>
    <xf numFmtId="0" fontId="23" fillId="0" borderId="44" xfId="0" applyFont="1" applyFill="1" applyBorder="1" applyAlignment="1">
      <alignment horizontal="center" vertical="center" wrapText="1"/>
    </xf>
    <xf numFmtId="171" fontId="23" fillId="0" borderId="44" xfId="0" applyNumberFormat="1" applyFont="1" applyFill="1" applyBorder="1" applyAlignment="1">
      <alignment horizontal="center" vertical="center" wrapText="1"/>
    </xf>
    <xf numFmtId="0" fontId="21" fillId="0" borderId="1" xfId="0" applyFont="1" applyFill="1" applyBorder="1" applyAlignment="1">
      <alignment horizontal="justify" vertical="justify" wrapText="1"/>
    </xf>
    <xf numFmtId="0" fontId="53"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39" fillId="0" borderId="1" xfId="1" applyFont="1" applyFill="1" applyBorder="1" applyAlignment="1">
      <alignment vertical="center" wrapText="1"/>
    </xf>
    <xf numFmtId="0" fontId="40" fillId="0" borderId="1" xfId="1" applyFont="1" applyFill="1" applyBorder="1" applyAlignment="1">
      <alignment vertical="center" wrapText="1"/>
    </xf>
    <xf numFmtId="0" fontId="39" fillId="0" borderId="1" xfId="1" applyFont="1" applyFill="1" applyBorder="1" applyAlignment="1">
      <alignment horizontal="left" vertical="center" wrapText="1"/>
    </xf>
    <xf numFmtId="176" fontId="17" fillId="0" borderId="1" xfId="5" applyNumberFormat="1" applyFont="1" applyFill="1" applyBorder="1" applyAlignment="1">
      <alignment horizontal="left" vertical="center" wrapText="1"/>
    </xf>
    <xf numFmtId="0" fontId="17" fillId="0" borderId="34" xfId="0" applyFont="1" applyFill="1" applyBorder="1" applyAlignment="1">
      <alignment horizontal="left" vertical="center" wrapText="1"/>
    </xf>
    <xf numFmtId="0" fontId="42" fillId="0" borderId="34" xfId="0" applyFont="1" applyFill="1" applyBorder="1" applyAlignment="1">
      <alignment horizontal="left" vertical="center" wrapText="1"/>
    </xf>
    <xf numFmtId="171" fontId="44" fillId="0" borderId="27" xfId="0" applyNumberFormat="1" applyFont="1" applyFill="1" applyBorder="1" applyAlignment="1">
      <alignment horizontal="center" vertical="center"/>
    </xf>
    <xf numFmtId="0" fontId="44" fillId="0" borderId="45" xfId="0" applyFont="1" applyFill="1" applyBorder="1" applyAlignment="1">
      <alignment horizontal="center" vertical="center"/>
    </xf>
    <xf numFmtId="0" fontId="41" fillId="0" borderId="1" xfId="0" applyFont="1" applyFill="1" applyBorder="1" applyAlignment="1">
      <alignment vertical="center" wrapText="1"/>
    </xf>
    <xf numFmtId="0" fontId="45" fillId="0" borderId="46" xfId="0" applyFont="1" applyFill="1" applyBorder="1" applyAlignment="1">
      <alignment horizontal="center" wrapText="1"/>
    </xf>
    <xf numFmtId="0" fontId="45" fillId="0" borderId="46" xfId="0" applyFont="1" applyFill="1" applyBorder="1" applyAlignment="1">
      <alignment wrapText="1"/>
    </xf>
    <xf numFmtId="164" fontId="0" fillId="0" borderId="1" xfId="5" applyFont="1" applyFill="1" applyBorder="1"/>
    <xf numFmtId="0" fontId="46" fillId="0" borderId="44" xfId="0" applyFont="1" applyFill="1" applyBorder="1" applyAlignment="1">
      <alignment wrapText="1"/>
    </xf>
    <xf numFmtId="164" fontId="46" fillId="0" borderId="44" xfId="5" applyFont="1" applyFill="1" applyBorder="1" applyAlignment="1">
      <alignment wrapText="1"/>
    </xf>
    <xf numFmtId="0" fontId="46" fillId="0" borderId="1" xfId="0" applyFont="1" applyFill="1" applyBorder="1" applyAlignment="1">
      <alignment wrapText="1"/>
    </xf>
    <xf numFmtId="0" fontId="46" fillId="0" borderId="44" xfId="0" applyFont="1" applyFill="1" applyBorder="1" applyAlignment="1">
      <alignment horizontal="center" wrapText="1"/>
    </xf>
    <xf numFmtId="0" fontId="46" fillId="0" borderId="47" xfId="0" applyFont="1" applyFill="1" applyBorder="1" applyAlignment="1">
      <alignment horizontal="center" wrapText="1"/>
    </xf>
    <xf numFmtId="165" fontId="0" fillId="0" borderId="1" xfId="3" applyFont="1" applyFill="1" applyBorder="1" applyAlignment="1">
      <alignment horizontal="center" vertical="center"/>
    </xf>
    <xf numFmtId="0" fontId="43" fillId="0" borderId="44" xfId="0" applyFont="1" applyFill="1" applyBorder="1" applyAlignment="1">
      <alignment horizontal="center" vertical="center" wrapText="1"/>
    </xf>
    <xf numFmtId="0" fontId="43" fillId="0" borderId="47"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1" xfId="0" applyFill="1" applyBorder="1" applyAlignment="1">
      <alignment vertical="center" wrapText="1"/>
    </xf>
    <xf numFmtId="0" fontId="50" fillId="0" borderId="1" xfId="0" applyFont="1" applyFill="1" applyBorder="1" applyAlignment="1">
      <alignment horizontal="justify" vertical="center" wrapText="1"/>
    </xf>
    <xf numFmtId="0" fontId="50" fillId="0" borderId="1" xfId="0" applyFont="1" applyFill="1" applyBorder="1" applyAlignment="1">
      <alignment horizontal="left" vertical="center" wrapText="1"/>
    </xf>
    <xf numFmtId="164" fontId="50" fillId="0" borderId="1" xfId="5" applyFont="1" applyFill="1" applyBorder="1" applyAlignment="1">
      <alignment horizontal="justify"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xf>
    <xf numFmtId="0" fontId="50" fillId="0" borderId="1" xfId="0" applyFont="1" applyFill="1" applyBorder="1" applyAlignment="1">
      <alignment vertical="center" wrapText="1"/>
    </xf>
    <xf numFmtId="0" fontId="51" fillId="0" borderId="1" xfId="0" applyFont="1" applyFill="1" applyBorder="1" applyAlignment="1">
      <alignment horizontal="justify" vertical="center" wrapText="1"/>
    </xf>
    <xf numFmtId="164" fontId="50" fillId="0" borderId="1" xfId="5" applyFont="1" applyFill="1" applyBorder="1" applyAlignment="1">
      <alignment vertical="center" wrapText="1"/>
    </xf>
    <xf numFmtId="0" fontId="50" fillId="0" borderId="1" xfId="1" applyFont="1" applyFill="1" applyBorder="1" applyAlignment="1">
      <alignment horizontal="center" vertical="center" wrapText="1"/>
    </xf>
    <xf numFmtId="164" fontId="51" fillId="0" borderId="1" xfId="5" applyFont="1" applyFill="1" applyBorder="1" applyAlignment="1">
      <alignment horizontal="center" vertical="center" wrapText="1"/>
    </xf>
    <xf numFmtId="165" fontId="50" fillId="0" borderId="1" xfId="3" applyFont="1" applyFill="1" applyBorder="1" applyAlignment="1">
      <alignment horizontal="left" vertical="center" wrapText="1"/>
    </xf>
    <xf numFmtId="0" fontId="52" fillId="0" borderId="0" xfId="0" applyFont="1" applyFill="1" applyAlignment="1">
      <alignment vertical="center" wrapText="1"/>
    </xf>
    <xf numFmtId="164" fontId="23" fillId="0" borderId="1" xfId="5" applyFont="1" applyFill="1" applyBorder="1" applyAlignment="1">
      <alignment horizontal="center" vertical="center" wrapText="1"/>
    </xf>
    <xf numFmtId="0" fontId="36" fillId="0" borderId="0" xfId="0" applyFont="1" applyFill="1" applyAlignment="1">
      <alignment horizontal="left" vertical="center" wrapText="1"/>
    </xf>
    <xf numFmtId="0" fontId="36" fillId="0" borderId="1" xfId="0" applyFont="1" applyFill="1" applyBorder="1" applyAlignment="1">
      <alignment vertical="center" wrapText="1"/>
    </xf>
    <xf numFmtId="4" fontId="23" fillId="0" borderId="44" xfId="0" applyNumberFormat="1" applyFont="1" applyFill="1" applyBorder="1" applyAlignment="1">
      <alignment horizontal="center" vertical="center" wrapText="1"/>
    </xf>
    <xf numFmtId="0" fontId="23" fillId="0" borderId="47" xfId="0" applyFont="1" applyFill="1" applyBorder="1" applyAlignment="1">
      <alignment horizontal="center" vertical="center" wrapText="1"/>
    </xf>
    <xf numFmtId="4" fontId="23" fillId="0" borderId="48"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0" fontId="22" fillId="4" borderId="0" xfId="0" applyFont="1" applyFill="1" applyAlignment="1">
      <alignment horizontal="left"/>
    </xf>
    <xf numFmtId="0" fontId="36" fillId="4" borderId="1" xfId="0" applyFont="1" applyFill="1" applyBorder="1" applyAlignment="1">
      <alignment horizontal="justify" vertical="center" wrapText="1"/>
    </xf>
    <xf numFmtId="0" fontId="38" fillId="4" borderId="1" xfId="0" applyFont="1" applyFill="1" applyBorder="1" applyAlignment="1">
      <alignment horizontal="left" vertical="center" wrapText="1"/>
    </xf>
    <xf numFmtId="0" fontId="38" fillId="4" borderId="1" xfId="0" applyFont="1" applyFill="1" applyBorder="1" applyAlignment="1">
      <alignment horizontal="justify" vertical="center" wrapText="1"/>
    </xf>
    <xf numFmtId="0" fontId="38" fillId="4" borderId="1" xfId="0" applyFont="1" applyFill="1" applyBorder="1" applyAlignment="1">
      <alignment horizontal="center" vertical="center" wrapText="1"/>
    </xf>
    <xf numFmtId="181" fontId="38" fillId="4" borderId="1" xfId="0" applyNumberFormat="1" applyFont="1" applyFill="1" applyBorder="1" applyAlignment="1">
      <alignment horizontal="center" vertical="center" wrapText="1"/>
    </xf>
    <xf numFmtId="0" fontId="36" fillId="4" borderId="1" xfId="0" applyFont="1" applyFill="1" applyBorder="1" applyAlignment="1">
      <alignment horizontal="center" vertical="center"/>
    </xf>
    <xf numFmtId="0" fontId="20" fillId="4" borderId="0" xfId="0" applyFont="1" applyFill="1" applyAlignment="1">
      <alignment horizontal="left"/>
    </xf>
    <xf numFmtId="0" fontId="15" fillId="4" borderId="0" xfId="0" applyFont="1" applyFill="1"/>
    <xf numFmtId="186" fontId="38" fillId="4" borderId="1" xfId="0" applyNumberFormat="1" applyFont="1" applyFill="1" applyBorder="1" applyAlignment="1">
      <alignment horizontal="center" vertical="center" wrapText="1"/>
    </xf>
    <xf numFmtId="0" fontId="38" fillId="4" borderId="1" xfId="0" applyFont="1" applyFill="1" applyBorder="1" applyAlignment="1">
      <alignment vertical="top" wrapText="1"/>
    </xf>
    <xf numFmtId="0" fontId="38" fillId="4" borderId="1" xfId="1" applyFont="1" applyFill="1" applyBorder="1" applyAlignment="1">
      <alignment vertical="center" wrapText="1"/>
    </xf>
    <xf numFmtId="0" fontId="39" fillId="4" borderId="1" xfId="1" applyFont="1" applyFill="1" applyBorder="1" applyAlignment="1">
      <alignment vertical="center" wrapText="1"/>
    </xf>
    <xf numFmtId="0" fontId="23" fillId="4" borderId="1" xfId="0" applyFont="1" applyFill="1" applyBorder="1" applyAlignment="1">
      <alignment horizontal="justify" vertical="center"/>
    </xf>
    <xf numFmtId="0" fontId="21" fillId="4" borderId="1" xfId="0" applyFont="1" applyFill="1" applyBorder="1" applyAlignment="1">
      <alignment horizontal="left" vertical="center" wrapText="1"/>
    </xf>
    <xf numFmtId="0" fontId="21" fillId="4" borderId="1" xfId="0" applyFont="1" applyFill="1" applyBorder="1" applyAlignment="1">
      <alignment horizontal="justify" vertical="center" wrapText="1"/>
    </xf>
    <xf numFmtId="0" fontId="21" fillId="4" borderId="1" xfId="0" applyFont="1" applyFill="1" applyBorder="1" applyAlignment="1">
      <alignment horizontal="center" vertical="center" wrapText="1"/>
    </xf>
    <xf numFmtId="165" fontId="21" fillId="4" borderId="1" xfId="3" applyFont="1" applyFill="1" applyBorder="1" applyAlignment="1">
      <alignment horizontal="justify" vertical="center" wrapText="1"/>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1" xfId="0" applyFont="1" applyFill="1" applyBorder="1" applyAlignment="1">
      <alignment horizontal="justify" vertical="center" wrapText="1"/>
    </xf>
    <xf numFmtId="164" fontId="21" fillId="4" borderId="1" xfId="5" applyFont="1" applyFill="1" applyBorder="1" applyAlignment="1">
      <alignment horizontal="center" vertical="center" wrapText="1"/>
    </xf>
    <xf numFmtId="0" fontId="21" fillId="4" borderId="1" xfId="1" applyFont="1" applyFill="1" applyBorder="1" applyAlignment="1">
      <alignment horizontal="center" vertical="center" wrapText="1"/>
    </xf>
    <xf numFmtId="187" fontId="21" fillId="4" borderId="1" xfId="0" applyNumberFormat="1" applyFont="1" applyFill="1" applyBorder="1" applyAlignment="1">
      <alignment horizontal="center" vertical="center" wrapText="1"/>
    </xf>
    <xf numFmtId="0" fontId="21" fillId="4" borderId="1" xfId="0" quotePrefix="1" applyFont="1" applyFill="1" applyBorder="1" applyAlignment="1">
      <alignment vertical="center" wrapText="1"/>
    </xf>
    <xf numFmtId="0" fontId="21" fillId="4" borderId="1" xfId="0" applyFont="1" applyFill="1" applyBorder="1" applyAlignment="1">
      <alignment horizontal="justify" vertical="center"/>
    </xf>
    <xf numFmtId="0" fontId="21" fillId="4" borderId="1" xfId="0" quotePrefix="1" applyNumberFormat="1" applyFont="1" applyFill="1" applyBorder="1" applyAlignment="1">
      <alignment horizontal="center" vertical="center" wrapText="1"/>
    </xf>
    <xf numFmtId="0" fontId="21" fillId="4" borderId="1" xfId="0" applyFont="1" applyFill="1" applyBorder="1" applyAlignment="1">
      <alignment vertical="top" wrapText="1"/>
    </xf>
    <xf numFmtId="0" fontId="21" fillId="4" borderId="1" xfId="0" applyFont="1" applyFill="1" applyBorder="1" applyAlignment="1">
      <alignment vertical="center" wrapText="1"/>
    </xf>
    <xf numFmtId="0" fontId="15" fillId="2" borderId="1" xfId="0" applyFont="1" applyFill="1" applyBorder="1"/>
    <xf numFmtId="0" fontId="15" fillId="2" borderId="1" xfId="0" applyFont="1" applyFill="1" applyBorder="1" applyAlignment="1">
      <alignment horizontal="justify" vertical="center"/>
    </xf>
    <xf numFmtId="0" fontId="46" fillId="0" borderId="1" xfId="0" applyFont="1" applyBorder="1" applyAlignment="1">
      <alignment wrapText="1"/>
    </xf>
    <xf numFmtId="0" fontId="15" fillId="2"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15" fillId="2" borderId="0" xfId="0" applyFont="1" applyFill="1" applyAlignment="1">
      <alignment horizontal="center" vertical="center" wrapText="1"/>
    </xf>
    <xf numFmtId="171" fontId="41" fillId="0" borderId="44" xfId="5" applyNumberFormat="1" applyFont="1" applyBorder="1" applyAlignment="1">
      <alignment wrapText="1"/>
    </xf>
    <xf numFmtId="171" fontId="41" fillId="0" borderId="44" xfId="5" applyNumberFormat="1" applyFont="1" applyBorder="1" applyAlignment="1">
      <alignment vertical="center" wrapText="1"/>
    </xf>
    <xf numFmtId="0" fontId="15" fillId="2" borderId="1" xfId="0" applyFont="1" applyFill="1" applyBorder="1" applyAlignment="1">
      <alignment horizontal="center"/>
    </xf>
    <xf numFmtId="0" fontId="41" fillId="0" borderId="44" xfId="0" applyFont="1" applyBorder="1" applyAlignment="1">
      <alignment horizontal="center" vertical="center" wrapText="1"/>
    </xf>
    <xf numFmtId="164" fontId="23" fillId="0" borderId="1" xfId="5" applyFont="1" applyFill="1" applyBorder="1" applyAlignment="1">
      <alignment horizontal="left" vertical="center" wrapText="1"/>
    </xf>
    <xf numFmtId="4" fontId="23" fillId="0" borderId="44"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175" fontId="38" fillId="0" borderId="1" xfId="6" applyNumberFormat="1" applyFont="1" applyFill="1" applyBorder="1" applyAlignment="1">
      <alignment horizontal="justify" vertical="center" wrapText="1"/>
    </xf>
    <xf numFmtId="0" fontId="38" fillId="0" borderId="1" xfId="0" applyFont="1" applyFill="1" applyBorder="1" applyAlignment="1">
      <alignment horizontal="justify" vertical="center" wrapText="1"/>
    </xf>
    <xf numFmtId="44" fontId="38" fillId="0" borderId="1" xfId="7" applyFont="1" applyFill="1" applyBorder="1" applyAlignment="1">
      <alignment horizontal="justify" vertical="center" wrapText="1"/>
    </xf>
    <xf numFmtId="0" fontId="36" fillId="0" borderId="1" xfId="0" applyFont="1" applyFill="1" applyBorder="1" applyAlignment="1">
      <alignment horizontal="justify" vertical="center"/>
    </xf>
    <xf numFmtId="0" fontId="38" fillId="0" borderId="1" xfId="0" applyFont="1" applyFill="1" applyBorder="1" applyAlignment="1">
      <alignment vertical="top" wrapText="1"/>
    </xf>
    <xf numFmtId="0" fontId="36" fillId="0" borderId="1" xfId="0" applyFont="1" applyFill="1" applyBorder="1" applyAlignment="1">
      <alignment horizontal="justify" vertical="center" wrapText="1"/>
    </xf>
    <xf numFmtId="0" fontId="38" fillId="0" borderId="1" xfId="1" applyFont="1" applyFill="1" applyBorder="1" applyAlignment="1">
      <alignment vertical="center" wrapText="1"/>
    </xf>
    <xf numFmtId="0" fontId="36" fillId="5" borderId="1" xfId="0" applyFont="1" applyFill="1" applyBorder="1" applyAlignment="1">
      <alignment horizontal="justify" vertical="center" wrapText="1"/>
    </xf>
    <xf numFmtId="0" fontId="38" fillId="5" borderId="1" xfId="1" applyFont="1" applyFill="1" applyBorder="1" applyAlignment="1">
      <alignment vertical="center" wrapText="1"/>
    </xf>
    <xf numFmtId="0" fontId="38" fillId="5" borderId="1" xfId="0" applyFont="1" applyFill="1" applyBorder="1" applyAlignment="1">
      <alignment horizontal="center" vertical="center" wrapText="1"/>
    </xf>
    <xf numFmtId="44" fontId="38" fillId="5" borderId="1" xfId="7" applyFont="1" applyFill="1" applyBorder="1" applyAlignment="1">
      <alignment horizontal="justify" vertical="center" wrapText="1"/>
    </xf>
    <xf numFmtId="0" fontId="36" fillId="5" borderId="1" xfId="0" applyFont="1" applyFill="1" applyBorder="1" applyAlignment="1">
      <alignment horizontal="center" vertical="center" wrapText="1"/>
    </xf>
    <xf numFmtId="0" fontId="36" fillId="5"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3" fillId="5" borderId="1" xfId="1" applyFont="1" applyFill="1" applyBorder="1" applyAlignment="1">
      <alignment vertical="center" wrapText="1"/>
    </xf>
    <xf numFmtId="0" fontId="23" fillId="0" borderId="1" xfId="0" applyFont="1" applyBorder="1" applyAlignment="1">
      <alignment horizontal="center" vertical="center" wrapText="1"/>
    </xf>
    <xf numFmtId="0" fontId="23" fillId="0" borderId="47" xfId="0" applyFont="1" applyBorder="1" applyAlignment="1">
      <alignment horizontal="center" vertical="center" wrapText="1"/>
    </xf>
    <xf numFmtId="4" fontId="23" fillId="0" borderId="48" xfId="0" applyNumberFormat="1" applyFont="1" applyBorder="1" applyAlignment="1">
      <alignment horizontal="center" vertical="center" wrapText="1"/>
    </xf>
    <xf numFmtId="4" fontId="23" fillId="0" borderId="1" xfId="0" applyNumberFormat="1" applyFont="1" applyBorder="1" applyAlignment="1">
      <alignment horizontal="center" vertical="center" wrapText="1"/>
    </xf>
    <xf numFmtId="0" fontId="23" fillId="0" borderId="34"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5" fillId="0" borderId="12" xfId="0" applyFont="1" applyBorder="1" applyAlignment="1">
      <alignment horizontal="left" vertical="center" wrapText="1"/>
    </xf>
    <xf numFmtId="0" fontId="5" fillId="0" borderId="1" xfId="1" applyFont="1" applyFill="1" applyBorder="1" applyAlignment="1">
      <alignment horizontal="center" vertical="center" wrapText="1"/>
    </xf>
    <xf numFmtId="168" fontId="4" fillId="0" borderId="31" xfId="1" applyNumberFormat="1" applyFont="1" applyFill="1" applyBorder="1" applyAlignment="1">
      <alignment horizontal="center" vertical="center"/>
    </xf>
    <xf numFmtId="168" fontId="5" fillId="0" borderId="11" xfId="1" applyNumberFormat="1" applyFont="1" applyFill="1" applyBorder="1" applyAlignment="1">
      <alignment horizontal="center" vertical="center"/>
    </xf>
    <xf numFmtId="168" fontId="5" fillId="0" borderId="32" xfId="1" applyNumberFormat="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10" fillId="0" borderId="12" xfId="0" applyFont="1" applyFill="1" applyBorder="1" applyAlignment="1">
      <alignment horizontal="center" vertical="center" wrapText="1"/>
    </xf>
    <xf numFmtId="168" fontId="5" fillId="0" borderId="1" xfId="1" applyNumberFormat="1" applyFont="1" applyFill="1" applyBorder="1" applyAlignment="1">
      <alignment horizontal="center" vertical="center"/>
    </xf>
    <xf numFmtId="169" fontId="5" fillId="0" borderId="30" xfId="1" applyNumberFormat="1" applyFont="1" applyFill="1" applyBorder="1" applyAlignment="1">
      <alignment horizontal="center" vertical="center"/>
    </xf>
    <xf numFmtId="169" fontId="5" fillId="0" borderId="34" xfId="1" applyNumberFormat="1" applyFont="1" applyFill="1" applyBorder="1" applyAlignment="1">
      <alignment horizontal="center" vertical="center"/>
    </xf>
    <xf numFmtId="20" fontId="5" fillId="0" borderId="30" xfId="1" applyNumberFormat="1" applyFont="1" applyFill="1" applyBorder="1" applyAlignment="1">
      <alignment horizontal="center" vertical="center" wrapText="1"/>
    </xf>
    <xf numFmtId="20" fontId="5" fillId="0" borderId="34" xfId="1" applyNumberFormat="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3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9" xfId="1" applyFont="1" applyFill="1" applyBorder="1" applyAlignment="1">
      <alignment horizontal="center" vertical="center" wrapText="1"/>
    </xf>
    <xf numFmtId="168" fontId="4" fillId="0" borderId="11" xfId="1" applyNumberFormat="1" applyFont="1" applyFill="1" applyBorder="1" applyAlignment="1">
      <alignment horizontal="center" vertical="center"/>
    </xf>
    <xf numFmtId="168" fontId="4" fillId="0" borderId="32" xfId="1" applyNumberFormat="1" applyFont="1" applyFill="1" applyBorder="1" applyAlignment="1">
      <alignment horizontal="center" vertical="center"/>
    </xf>
    <xf numFmtId="0" fontId="5" fillId="0" borderId="30" xfId="1" applyFont="1" applyFill="1" applyBorder="1" applyAlignment="1">
      <alignment horizontal="justify" vertical="center" wrapText="1"/>
    </xf>
    <xf numFmtId="0" fontId="5" fillId="0" borderId="34" xfId="1" applyFont="1" applyFill="1" applyBorder="1" applyAlignment="1">
      <alignment horizontal="justify" vertical="center" wrapText="1"/>
    </xf>
    <xf numFmtId="168" fontId="5" fillId="0" borderId="26" xfId="1" applyNumberFormat="1" applyFont="1" applyFill="1" applyBorder="1" applyAlignment="1">
      <alignment horizontal="center" vertical="center" wrapText="1"/>
    </xf>
    <xf numFmtId="168" fontId="5" fillId="0" borderId="29" xfId="1" applyNumberFormat="1" applyFont="1" applyFill="1" applyBorder="1" applyAlignment="1">
      <alignment horizontal="center" vertical="center" wrapText="1"/>
    </xf>
    <xf numFmtId="0" fontId="5" fillId="0" borderId="33" xfId="1" applyFont="1" applyFill="1" applyBorder="1" applyAlignment="1">
      <alignment horizontal="center" vertical="center" wrapText="1"/>
    </xf>
    <xf numFmtId="0" fontId="5" fillId="0" borderId="37" xfId="1" applyFont="1" applyFill="1" applyBorder="1" applyAlignment="1">
      <alignment horizontal="center" vertical="center" wrapText="1"/>
    </xf>
    <xf numFmtId="168" fontId="4" fillId="0" borderId="35" xfId="1" applyNumberFormat="1" applyFont="1" applyFill="1" applyBorder="1" applyAlignment="1">
      <alignment horizontal="center" vertical="center"/>
    </xf>
    <xf numFmtId="168" fontId="5" fillId="0" borderId="8" xfId="1" applyNumberFormat="1" applyFont="1" applyFill="1" applyBorder="1" applyAlignment="1">
      <alignment horizontal="center" vertical="center"/>
    </xf>
    <xf numFmtId="168" fontId="5" fillId="0" borderId="36" xfId="1" applyNumberFormat="1" applyFont="1" applyFill="1" applyBorder="1" applyAlignment="1">
      <alignment horizontal="center" vertical="center"/>
    </xf>
    <xf numFmtId="0" fontId="5" fillId="0" borderId="12" xfId="1" applyFont="1" applyFill="1" applyBorder="1" applyAlignment="1">
      <alignment horizontal="center" vertical="center"/>
    </xf>
    <xf numFmtId="168" fontId="5" fillId="0" borderId="26" xfId="1" applyNumberFormat="1" applyFont="1" applyFill="1" applyBorder="1" applyAlignment="1">
      <alignment horizontal="center" vertical="center"/>
    </xf>
    <xf numFmtId="168" fontId="5" fillId="0" borderId="29" xfId="1" applyNumberFormat="1"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5" fillId="2" borderId="0" xfId="1" applyFont="1" applyFill="1" applyBorder="1" applyAlignment="1">
      <alignment horizontal="left"/>
    </xf>
    <xf numFmtId="168" fontId="4" fillId="0" borderId="23" xfId="1" applyNumberFormat="1" applyFont="1" applyFill="1" applyBorder="1" applyAlignment="1">
      <alignment horizontal="center" vertical="center"/>
    </xf>
    <xf numFmtId="168" fontId="4" fillId="0" borderId="24" xfId="1" applyNumberFormat="1" applyFont="1" applyFill="1" applyBorder="1" applyAlignment="1">
      <alignment horizontal="center" vertical="center"/>
    </xf>
    <xf numFmtId="168" fontId="4" fillId="0" borderId="25" xfId="1" applyNumberFormat="1" applyFont="1" applyFill="1" applyBorder="1" applyAlignment="1">
      <alignment horizontal="center" vertical="center"/>
    </xf>
    <xf numFmtId="168" fontId="5" fillId="0" borderId="28"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Border="1" applyAlignment="1">
      <alignment horizontal="center" vertical="top"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4" fillId="2" borderId="1" xfId="0" applyFont="1" applyFill="1" applyBorder="1" applyAlignment="1">
      <alignment horizontal="left" vertical="center" wrapText="1"/>
    </xf>
    <xf numFmtId="14" fontId="5" fillId="2" borderId="1" xfId="0" applyNumberFormat="1" applyFont="1" applyFill="1" applyBorder="1" applyAlignment="1">
      <alignment horizontal="right" vertical="center" wrapText="1"/>
    </xf>
    <xf numFmtId="0" fontId="1" fillId="0" borderId="1" xfId="0" applyFont="1" applyBorder="1" applyAlignment="1">
      <alignment horizontal="right" vertical="center" wrapText="1"/>
    </xf>
    <xf numFmtId="0" fontId="4" fillId="2" borderId="0" xfId="1" applyFont="1" applyFill="1" applyBorder="1" applyAlignment="1">
      <alignment horizontal="left" vertical="center"/>
    </xf>
    <xf numFmtId="0" fontId="4" fillId="2" borderId="0" xfId="1" applyFont="1" applyFill="1" applyBorder="1" applyAlignment="1">
      <alignment horizontal="left" vertical="center" wrapText="1"/>
    </xf>
    <xf numFmtId="0" fontId="5" fillId="0" borderId="2" xfId="1" applyFont="1" applyFill="1" applyBorder="1" applyAlignment="1">
      <alignment horizontal="justify" vertical="center" wrapText="1"/>
    </xf>
    <xf numFmtId="0" fontId="5" fillId="0" borderId="3" xfId="1" applyFont="1" applyFill="1" applyBorder="1" applyAlignment="1">
      <alignment horizontal="justify" vertical="center" wrapText="1"/>
    </xf>
    <xf numFmtId="0" fontId="5" fillId="0" borderId="4" xfId="1" applyFont="1" applyFill="1" applyBorder="1" applyAlignment="1">
      <alignment horizontal="justify" vertical="center" wrapText="1"/>
    </xf>
    <xf numFmtId="0" fontId="5" fillId="0" borderId="7" xfId="1" applyFont="1" applyFill="1" applyBorder="1" applyAlignment="1">
      <alignment horizontal="justify" vertical="center" wrapText="1"/>
    </xf>
    <xf numFmtId="0" fontId="5" fillId="0" borderId="8" xfId="1" applyFont="1" applyFill="1" applyBorder="1" applyAlignment="1">
      <alignment horizontal="justify" vertical="center" wrapText="1"/>
    </xf>
    <xf numFmtId="0" fontId="5" fillId="0" borderId="9" xfId="1" applyFont="1" applyFill="1" applyBorder="1" applyAlignment="1">
      <alignment horizontal="justify"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4" fillId="2" borderId="1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4" fillId="2" borderId="6" xfId="1"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189" fontId="21" fillId="0" borderId="1" xfId="4" applyNumberFormat="1" applyFont="1" applyFill="1" applyBorder="1" applyAlignment="1">
      <alignment horizontal="justify" vertical="center" wrapText="1"/>
    </xf>
    <xf numFmtId="189" fontId="23" fillId="0" borderId="1" xfId="4" applyNumberFormat="1" applyFont="1" applyFill="1" applyBorder="1" applyAlignment="1">
      <alignment horizontal="left" vertical="top" wrapText="1"/>
    </xf>
    <xf numFmtId="0" fontId="23" fillId="0" borderId="1" xfId="1" applyFont="1" applyFill="1" applyBorder="1" applyAlignment="1">
      <alignment horizontal="center" vertical="center" wrapText="1"/>
    </xf>
    <xf numFmtId="189" fontId="21" fillId="0" borderId="1" xfId="4" applyNumberFormat="1" applyFont="1" applyFill="1" applyBorder="1" applyAlignment="1">
      <alignment vertical="center" wrapText="1"/>
    </xf>
    <xf numFmtId="189" fontId="19" fillId="0" borderId="0" xfId="4" applyNumberFormat="1" applyFont="1" applyFill="1" applyBorder="1"/>
    <xf numFmtId="0" fontId="0" fillId="6" borderId="0" xfId="0" applyFill="1" applyAlignment="1">
      <alignment wrapText="1"/>
    </xf>
    <xf numFmtId="0" fontId="0" fillId="6" borderId="1" xfId="0" applyFill="1" applyBorder="1" applyAlignment="1">
      <alignment horizontal="center"/>
    </xf>
    <xf numFmtId="0" fontId="0" fillId="6" borderId="1" xfId="0" applyFill="1" applyBorder="1" applyAlignment="1">
      <alignment wrapText="1"/>
    </xf>
  </cellXfs>
  <cellStyles count="8">
    <cellStyle name="Millares" xfId="2" builtinId="3"/>
    <cellStyle name="Millares [0]" xfId="3" builtinId="6"/>
    <cellStyle name="Moneda" xfId="4" builtinId="4"/>
    <cellStyle name="Moneda [0]" xfId="5" builtinId="7"/>
    <cellStyle name="Moneda [0] 2" xfId="6"/>
    <cellStyle name="Moneda 2" xfId="7"/>
    <cellStyle name="Normal" xfId="0" builtinId="0"/>
    <cellStyle name="Normal 2" xfId="1"/>
  </cellStyles>
  <dxfs count="1">
    <dxf>
      <fill>
        <patternFill patternType="solid">
          <fgColor rgb="FFFFFF00"/>
          <bgColor rgb="FF000000"/>
        </patternFill>
      </fill>
    </dxf>
  </dxfs>
  <tableStyles count="0" defaultTableStyle="TableStyleMedium2" defaultPivotStyle="PivotStyleLight16"/>
  <colors>
    <mruColors>
      <color rgb="FFF2A900"/>
      <color rgb="FFB2B2B1"/>
      <color rgb="FFD6DCE4"/>
      <color rgb="FFFFFFB7"/>
      <color rgb="FFFFFF99"/>
      <color rgb="FFC6BBD7"/>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176893</xdr:colOff>
      <xdr:row>1</xdr:row>
      <xdr:rowOff>285750</xdr:rowOff>
    </xdr:from>
    <xdr:to>
      <xdr:col>2</xdr:col>
      <xdr:colOff>796018</xdr:colOff>
      <xdr:row>3</xdr:row>
      <xdr:rowOff>152400</xdr:rowOff>
    </xdr:to>
    <xdr:pic>
      <xdr:nvPicPr>
        <xdr:cNvPr id="2" name="Imagen 1" descr="Logo_Universidad de La Salle_sin fon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93" y="466725"/>
          <a:ext cx="16859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388777</xdr:colOff>
      <xdr:row>1</xdr:row>
      <xdr:rowOff>159977</xdr:rowOff>
    </xdr:from>
    <xdr:to>
      <xdr:col>3</xdr:col>
      <xdr:colOff>274709</xdr:colOff>
      <xdr:row>3</xdr:row>
      <xdr:rowOff>132621</xdr:rowOff>
    </xdr:to>
    <xdr:pic>
      <xdr:nvPicPr>
        <xdr:cNvPr id="2" name="Imagen 1" descr="Logo_Universidad de La Salle_sin fon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567" y="298243"/>
          <a:ext cx="2482263" cy="633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2"/>
  <sheetViews>
    <sheetView showGridLines="0" zoomScale="70" zoomScaleNormal="70" workbookViewId="0">
      <selection activeCell="C23" sqref="C23:R23"/>
    </sheetView>
  </sheetViews>
  <sheetFormatPr baseColWidth="10" defaultColWidth="11.44140625" defaultRowHeight="13.8" x14ac:dyDescent="0.25"/>
  <cols>
    <col min="1" max="1" width="4.44140625" style="1" customWidth="1"/>
    <col min="2" max="2" width="16" style="1" customWidth="1"/>
    <col min="3" max="3" width="18.88671875" style="1" customWidth="1"/>
    <col min="4" max="4" width="15.109375" style="1" customWidth="1"/>
    <col min="5" max="9" width="5.33203125" style="1" customWidth="1"/>
    <col min="10" max="10" width="38.88671875" style="1" customWidth="1"/>
    <col min="11" max="11" width="6.88671875" style="1" customWidth="1"/>
    <col min="12" max="12" width="8.88671875" style="1" customWidth="1"/>
    <col min="13" max="13" width="6.33203125" style="1" customWidth="1"/>
    <col min="14" max="14" width="14" style="1" customWidth="1"/>
    <col min="15" max="15" width="34.6640625" style="1" customWidth="1"/>
    <col min="16" max="16" width="22.109375" style="1" customWidth="1"/>
    <col min="17" max="17" width="24.5546875" style="1" customWidth="1"/>
    <col min="18" max="18" width="21.44140625" style="1" customWidth="1"/>
    <col min="19" max="19" width="1.33203125" style="1" customWidth="1"/>
    <col min="20" max="20" width="2.109375" style="1" customWidth="1"/>
    <col min="21" max="16384" width="11.44140625" style="1"/>
  </cols>
  <sheetData>
    <row r="2" spans="2:18" ht="24" customHeight="1" x14ac:dyDescent="0.25">
      <c r="B2" s="435"/>
      <c r="C2" s="435"/>
      <c r="D2" s="436" t="s">
        <v>0</v>
      </c>
      <c r="E2" s="437"/>
      <c r="F2" s="437"/>
      <c r="G2" s="437"/>
      <c r="H2" s="437"/>
      <c r="I2" s="437"/>
      <c r="J2" s="437"/>
      <c r="K2" s="437"/>
      <c r="L2" s="437"/>
      <c r="M2" s="437"/>
      <c r="N2" s="437"/>
      <c r="O2" s="437"/>
      <c r="P2" s="438"/>
      <c r="Q2" s="445" t="s">
        <v>1</v>
      </c>
      <c r="R2" s="446">
        <v>41796</v>
      </c>
    </row>
    <row r="3" spans="2:18" ht="24" customHeight="1" x14ac:dyDescent="0.25">
      <c r="B3" s="435"/>
      <c r="C3" s="435"/>
      <c r="D3" s="439"/>
      <c r="E3" s="440"/>
      <c r="F3" s="440"/>
      <c r="G3" s="440"/>
      <c r="H3" s="440"/>
      <c r="I3" s="440"/>
      <c r="J3" s="440"/>
      <c r="K3" s="440"/>
      <c r="L3" s="440"/>
      <c r="M3" s="440"/>
      <c r="N3" s="440"/>
      <c r="O3" s="440"/>
      <c r="P3" s="441"/>
      <c r="Q3" s="445"/>
      <c r="R3" s="447"/>
    </row>
    <row r="4" spans="2:18" ht="44.25" customHeight="1" x14ac:dyDescent="0.25">
      <c r="B4" s="435"/>
      <c r="C4" s="435"/>
      <c r="D4" s="442"/>
      <c r="E4" s="443"/>
      <c r="F4" s="443"/>
      <c r="G4" s="443"/>
      <c r="H4" s="443"/>
      <c r="I4" s="443"/>
      <c r="J4" s="443"/>
      <c r="K4" s="443"/>
      <c r="L4" s="443"/>
      <c r="M4" s="443"/>
      <c r="N4" s="443"/>
      <c r="O4" s="443"/>
      <c r="P4" s="444"/>
      <c r="Q4" s="2" t="s">
        <v>2</v>
      </c>
      <c r="R4" s="3">
        <v>3</v>
      </c>
    </row>
    <row r="5" spans="2:18" ht="8.25" customHeight="1" x14ac:dyDescent="0.3">
      <c r="B5" s="4"/>
      <c r="C5" s="4"/>
      <c r="D5" s="4"/>
      <c r="E5" s="5"/>
      <c r="F5" s="5"/>
      <c r="G5" s="5"/>
      <c r="H5" s="5"/>
      <c r="I5" s="5"/>
      <c r="J5" s="5"/>
      <c r="K5" s="5"/>
      <c r="L5" s="5"/>
      <c r="M5" s="5"/>
      <c r="N5" s="5"/>
      <c r="O5" s="5"/>
      <c r="P5" s="5"/>
      <c r="Q5" s="5"/>
      <c r="R5" s="5"/>
    </row>
    <row r="6" spans="2:18" ht="40.5" customHeight="1" x14ac:dyDescent="0.3">
      <c r="B6" s="448" t="s">
        <v>3</v>
      </c>
      <c r="C6" s="448"/>
      <c r="D6" s="391" t="s">
        <v>141</v>
      </c>
      <c r="E6" s="392"/>
      <c r="F6" s="392"/>
      <c r="G6" s="392"/>
      <c r="H6" s="392"/>
      <c r="I6" s="392"/>
      <c r="J6" s="392"/>
      <c r="K6" s="393"/>
      <c r="L6" s="6"/>
      <c r="M6" s="4"/>
      <c r="N6" s="4"/>
    </row>
    <row r="7" spans="2:18" s="10" customFormat="1" ht="10.5" customHeight="1" x14ac:dyDescent="0.3">
      <c r="B7" s="7"/>
      <c r="C7" s="7"/>
      <c r="D7" s="7"/>
      <c r="E7" s="8"/>
      <c r="F7" s="6"/>
      <c r="G7" s="6"/>
      <c r="H7" s="6"/>
      <c r="I7" s="6"/>
      <c r="J7" s="6"/>
      <c r="K7" s="6"/>
      <c r="L7" s="9"/>
      <c r="M7" s="4"/>
      <c r="N7" s="4"/>
      <c r="O7" s="9"/>
      <c r="P7" s="6"/>
      <c r="Q7" s="4"/>
      <c r="R7" s="6"/>
    </row>
    <row r="8" spans="2:18" ht="41.25" customHeight="1" x14ac:dyDescent="0.25">
      <c r="B8" s="449" t="s">
        <v>4</v>
      </c>
      <c r="C8" s="449"/>
      <c r="D8" s="469" t="s">
        <v>5</v>
      </c>
      <c r="E8" s="470"/>
      <c r="F8" s="470"/>
      <c r="G8" s="470"/>
      <c r="H8" s="470"/>
      <c r="I8" s="470"/>
      <c r="J8" s="470"/>
      <c r="K8" s="471"/>
      <c r="M8" s="448" t="s">
        <v>6</v>
      </c>
      <c r="N8" s="448"/>
      <c r="O8" s="472"/>
      <c r="P8" s="469" t="s">
        <v>142</v>
      </c>
      <c r="Q8" s="470"/>
      <c r="R8" s="471"/>
    </row>
    <row r="9" spans="2:18" s="10" customFormat="1" ht="10.5" customHeight="1" x14ac:dyDescent="0.3">
      <c r="B9" s="11"/>
      <c r="C9" s="11"/>
      <c r="D9" s="11"/>
      <c r="E9" s="6"/>
      <c r="F9" s="6"/>
      <c r="G9" s="6"/>
      <c r="H9" s="6"/>
      <c r="I9" s="6"/>
      <c r="J9" s="6"/>
      <c r="K9" s="6"/>
      <c r="L9" s="12"/>
      <c r="M9" s="6"/>
      <c r="N9" s="6"/>
      <c r="O9" s="6"/>
      <c r="P9" s="6"/>
      <c r="Q9" s="6"/>
      <c r="R9" s="6"/>
    </row>
    <row r="10" spans="2:18" s="10" customFormat="1" ht="30" customHeight="1" x14ac:dyDescent="0.25">
      <c r="B10" s="449" t="s">
        <v>8</v>
      </c>
      <c r="C10" s="449"/>
      <c r="D10" s="450" t="s">
        <v>9</v>
      </c>
      <c r="E10" s="451"/>
      <c r="F10" s="451"/>
      <c r="G10" s="451"/>
      <c r="H10" s="451"/>
      <c r="I10" s="451"/>
      <c r="J10" s="451"/>
      <c r="K10" s="451"/>
      <c r="L10" s="451"/>
      <c r="M10" s="451"/>
      <c r="N10" s="451"/>
      <c r="O10" s="451"/>
      <c r="P10" s="451"/>
      <c r="Q10" s="451"/>
      <c r="R10" s="452"/>
    </row>
    <row r="11" spans="2:18" s="10" customFormat="1" ht="30" customHeight="1" x14ac:dyDescent="0.25">
      <c r="B11" s="449"/>
      <c r="C11" s="449"/>
      <c r="D11" s="453"/>
      <c r="E11" s="454"/>
      <c r="F11" s="454"/>
      <c r="G11" s="454"/>
      <c r="H11" s="454"/>
      <c r="I11" s="454"/>
      <c r="J11" s="454"/>
      <c r="K11" s="454"/>
      <c r="L11" s="454"/>
      <c r="M11" s="454"/>
      <c r="N11" s="454"/>
      <c r="O11" s="454"/>
      <c r="P11" s="454"/>
      <c r="Q11" s="454"/>
      <c r="R11" s="455"/>
    </row>
    <row r="12" spans="2:18" s="10" customFormat="1" ht="12" customHeight="1" x14ac:dyDescent="0.3">
      <c r="B12" s="9"/>
      <c r="C12" s="9"/>
      <c r="D12" s="9"/>
      <c r="E12" s="13"/>
      <c r="F12" s="13"/>
      <c r="G12" s="13"/>
      <c r="H12" s="13"/>
      <c r="I12" s="13"/>
      <c r="J12" s="13"/>
      <c r="K12" s="13"/>
      <c r="L12" s="13"/>
      <c r="M12" s="13"/>
      <c r="N12" s="13"/>
      <c r="O12" s="13"/>
      <c r="P12" s="13"/>
      <c r="Q12" s="13"/>
      <c r="R12" s="13"/>
    </row>
    <row r="13" spans="2:18" s="10" customFormat="1" ht="42" customHeight="1" x14ac:dyDescent="0.25">
      <c r="B13" s="449" t="s">
        <v>10</v>
      </c>
      <c r="C13" s="449"/>
      <c r="D13" s="450" t="s">
        <v>11</v>
      </c>
      <c r="E13" s="451"/>
      <c r="F13" s="451"/>
      <c r="G13" s="451"/>
      <c r="H13" s="451"/>
      <c r="I13" s="451"/>
      <c r="J13" s="451"/>
      <c r="K13" s="451"/>
      <c r="L13" s="451"/>
      <c r="M13" s="451"/>
      <c r="N13" s="452"/>
      <c r="O13" s="14"/>
      <c r="P13" s="14"/>
      <c r="Q13" s="14"/>
      <c r="R13" s="14"/>
    </row>
    <row r="14" spans="2:18" s="10" customFormat="1" ht="42" customHeight="1" x14ac:dyDescent="0.25">
      <c r="B14" s="449"/>
      <c r="C14" s="449"/>
      <c r="D14" s="453"/>
      <c r="E14" s="454"/>
      <c r="F14" s="454"/>
      <c r="G14" s="454"/>
      <c r="H14" s="454"/>
      <c r="I14" s="454"/>
      <c r="J14" s="454"/>
      <c r="K14" s="454"/>
      <c r="L14" s="454"/>
      <c r="M14" s="454"/>
      <c r="N14" s="455"/>
      <c r="O14" s="14"/>
      <c r="P14" s="14"/>
      <c r="Q14" s="14"/>
      <c r="R14" s="14"/>
    </row>
    <row r="15" spans="2:18" s="10" customFormat="1" ht="12" customHeight="1" x14ac:dyDescent="0.25">
      <c r="B15" s="11"/>
      <c r="C15" s="11"/>
      <c r="D15" s="11"/>
      <c r="E15" s="15"/>
      <c r="F15" s="15"/>
      <c r="G15" s="15"/>
      <c r="H15" s="15"/>
      <c r="I15" s="15"/>
      <c r="J15" s="15"/>
      <c r="K15" s="15"/>
      <c r="L15" s="15"/>
      <c r="M15" s="15"/>
      <c r="N15" s="15"/>
      <c r="O15" s="15"/>
      <c r="P15" s="15"/>
      <c r="Q15" s="15"/>
      <c r="R15" s="15"/>
    </row>
    <row r="16" spans="2:18" s="10" customFormat="1" ht="43.5" customHeight="1" x14ac:dyDescent="0.25">
      <c r="B16" s="449" t="s">
        <v>12</v>
      </c>
      <c r="C16" s="449"/>
      <c r="D16" s="456" t="s">
        <v>13</v>
      </c>
      <c r="E16" s="457"/>
      <c r="F16" s="457"/>
      <c r="G16" s="457"/>
      <c r="H16" s="457"/>
      <c r="I16" s="457"/>
      <c r="J16" s="457"/>
      <c r="K16" s="457"/>
      <c r="L16" s="457"/>
      <c r="M16" s="457"/>
      <c r="N16" s="458"/>
      <c r="O16" s="462" t="s">
        <v>14</v>
      </c>
      <c r="P16" s="463" t="s">
        <v>15</v>
      </c>
      <c r="Q16" s="464"/>
      <c r="R16" s="465"/>
    </row>
    <row r="17" spans="2:18" s="10" customFormat="1" ht="43.5" customHeight="1" x14ac:dyDescent="0.25">
      <c r="B17" s="449"/>
      <c r="C17" s="449"/>
      <c r="D17" s="459"/>
      <c r="E17" s="460"/>
      <c r="F17" s="460"/>
      <c r="G17" s="460"/>
      <c r="H17" s="460"/>
      <c r="I17" s="460"/>
      <c r="J17" s="460"/>
      <c r="K17" s="460"/>
      <c r="L17" s="460"/>
      <c r="M17" s="460"/>
      <c r="N17" s="461"/>
      <c r="O17" s="462"/>
      <c r="P17" s="466"/>
      <c r="Q17" s="467"/>
      <c r="R17" s="468"/>
    </row>
    <row r="18" spans="2:18" s="10" customFormat="1" ht="15.75" customHeight="1" thickBot="1" x14ac:dyDescent="0.3">
      <c r="B18" s="11"/>
      <c r="C18" s="11"/>
      <c r="D18" s="11"/>
      <c r="E18" s="16"/>
      <c r="F18" s="16"/>
      <c r="G18" s="16"/>
      <c r="H18" s="16"/>
      <c r="I18" s="16"/>
      <c r="J18" s="16"/>
      <c r="K18" s="16"/>
      <c r="L18" s="16"/>
      <c r="M18" s="16"/>
      <c r="N18" s="16"/>
      <c r="O18" s="16"/>
      <c r="P18" s="16"/>
      <c r="Q18" s="16"/>
      <c r="R18" s="16"/>
    </row>
    <row r="19" spans="2:18" ht="40.5" customHeight="1" thickBot="1" x14ac:dyDescent="0.3">
      <c r="B19" s="17" t="s">
        <v>16</v>
      </c>
      <c r="C19" s="18" t="s">
        <v>17</v>
      </c>
      <c r="D19" s="19" t="s">
        <v>18</v>
      </c>
      <c r="E19" s="422" t="s">
        <v>19</v>
      </c>
      <c r="F19" s="423"/>
      <c r="G19" s="423"/>
      <c r="H19" s="423"/>
      <c r="I19" s="423"/>
      <c r="J19" s="20" t="s">
        <v>20</v>
      </c>
      <c r="K19" s="424" t="s">
        <v>21</v>
      </c>
      <c r="L19" s="423"/>
      <c r="M19" s="423"/>
      <c r="N19" s="425"/>
      <c r="O19" s="21" t="s">
        <v>22</v>
      </c>
      <c r="P19" s="426" t="s">
        <v>23</v>
      </c>
      <c r="Q19" s="426"/>
      <c r="R19" s="22" t="s">
        <v>24</v>
      </c>
    </row>
    <row r="20" spans="2:18" s="10" customFormat="1" ht="9" customHeight="1" thickBot="1" x14ac:dyDescent="0.35">
      <c r="B20" s="427"/>
      <c r="C20" s="427"/>
      <c r="D20" s="427"/>
      <c r="E20" s="427"/>
      <c r="F20" s="427"/>
      <c r="G20" s="427"/>
      <c r="H20" s="427"/>
      <c r="I20" s="427"/>
      <c r="J20" s="427"/>
      <c r="K20" s="427"/>
      <c r="L20" s="427"/>
      <c r="M20" s="427"/>
      <c r="N20" s="427"/>
      <c r="O20" s="427"/>
      <c r="P20" s="427"/>
      <c r="Q20" s="427"/>
      <c r="R20" s="427"/>
    </row>
    <row r="21" spans="2:18" s="10" customFormat="1" ht="18.75" customHeight="1" x14ac:dyDescent="0.25">
      <c r="B21" s="428" t="s">
        <v>25</v>
      </c>
      <c r="C21" s="429"/>
      <c r="D21" s="429"/>
      <c r="E21" s="429"/>
      <c r="F21" s="429"/>
      <c r="G21" s="429"/>
      <c r="H21" s="429"/>
      <c r="I21" s="429"/>
      <c r="J21" s="429"/>
      <c r="K21" s="429"/>
      <c r="L21" s="429"/>
      <c r="M21" s="429"/>
      <c r="N21" s="429"/>
      <c r="O21" s="429"/>
      <c r="P21" s="429"/>
      <c r="Q21" s="429"/>
      <c r="R21" s="430"/>
    </row>
    <row r="22" spans="2:18" s="10" customFormat="1" ht="24" customHeight="1" x14ac:dyDescent="0.25">
      <c r="B22" s="410">
        <v>42107</v>
      </c>
      <c r="C22" s="23">
        <v>0.33333333333333331</v>
      </c>
      <c r="D22" s="24" t="s">
        <v>26</v>
      </c>
      <c r="E22" s="432" t="s">
        <v>27</v>
      </c>
      <c r="F22" s="432"/>
      <c r="G22" s="432"/>
      <c r="H22" s="432"/>
      <c r="I22" s="432"/>
      <c r="J22" s="432"/>
      <c r="K22" s="432"/>
      <c r="L22" s="432"/>
      <c r="M22" s="432"/>
      <c r="N22" s="432"/>
      <c r="O22" s="432"/>
      <c r="P22" s="432"/>
      <c r="Q22" s="432"/>
      <c r="R22" s="433"/>
    </row>
    <row r="23" spans="2:18" s="10" customFormat="1" ht="105.75" customHeight="1" x14ac:dyDescent="0.25">
      <c r="B23" s="431"/>
      <c r="C23" s="23" t="s">
        <v>28</v>
      </c>
      <c r="D23" s="25" t="s">
        <v>29</v>
      </c>
      <c r="E23" s="387" t="s">
        <v>30</v>
      </c>
      <c r="F23" s="387"/>
      <c r="G23" s="387"/>
      <c r="H23" s="387"/>
      <c r="I23" s="387"/>
      <c r="J23" s="26" t="s">
        <v>31</v>
      </c>
      <c r="K23" s="387" t="s">
        <v>32</v>
      </c>
      <c r="L23" s="387"/>
      <c r="M23" s="387"/>
      <c r="N23" s="387"/>
      <c r="O23" s="27" t="s">
        <v>33</v>
      </c>
      <c r="P23" s="387" t="s">
        <v>34</v>
      </c>
      <c r="Q23" s="434"/>
      <c r="R23" s="27" t="s">
        <v>35</v>
      </c>
    </row>
    <row r="24" spans="2:18" s="10" customFormat="1" ht="110.25" customHeight="1" x14ac:dyDescent="0.25">
      <c r="B24" s="411"/>
      <c r="C24" s="23">
        <v>0.60416666666666663</v>
      </c>
      <c r="D24" s="28" t="s">
        <v>36</v>
      </c>
      <c r="E24" s="387" t="s">
        <v>37</v>
      </c>
      <c r="F24" s="387"/>
      <c r="G24" s="387"/>
      <c r="H24" s="387"/>
      <c r="I24" s="387"/>
      <c r="J24" s="29" t="s">
        <v>38</v>
      </c>
      <c r="K24" s="402" t="s">
        <v>39</v>
      </c>
      <c r="L24" s="420"/>
      <c r="M24" s="420"/>
      <c r="N24" s="403"/>
      <c r="O24" s="27" t="s">
        <v>40</v>
      </c>
      <c r="P24" s="391" t="s">
        <v>41</v>
      </c>
      <c r="Q24" s="394"/>
      <c r="R24" s="30" t="s">
        <v>42</v>
      </c>
    </row>
    <row r="25" spans="2:18" s="10" customFormat="1" ht="21" customHeight="1" x14ac:dyDescent="0.25">
      <c r="B25" s="388" t="s">
        <v>43</v>
      </c>
      <c r="C25" s="406"/>
      <c r="D25" s="406"/>
      <c r="E25" s="406"/>
      <c r="F25" s="406"/>
      <c r="G25" s="406"/>
      <c r="H25" s="406"/>
      <c r="I25" s="406"/>
      <c r="J25" s="406"/>
      <c r="K25" s="406"/>
      <c r="L25" s="406"/>
      <c r="M25" s="406"/>
      <c r="N25" s="406"/>
      <c r="O25" s="406"/>
      <c r="P25" s="406"/>
      <c r="Q25" s="406"/>
      <c r="R25" s="407"/>
    </row>
    <row r="26" spans="2:18" s="10" customFormat="1" ht="113.25" customHeight="1" x14ac:dyDescent="0.25">
      <c r="B26" s="410" t="s">
        <v>139</v>
      </c>
      <c r="C26" s="31">
        <v>0.33333333333333331</v>
      </c>
      <c r="D26" s="28" t="s">
        <v>36</v>
      </c>
      <c r="E26" s="387" t="s">
        <v>44</v>
      </c>
      <c r="F26" s="387"/>
      <c r="G26" s="387"/>
      <c r="H26" s="387"/>
      <c r="I26" s="387"/>
      <c r="J26" s="29" t="s">
        <v>31</v>
      </c>
      <c r="K26" s="391" t="s">
        <v>45</v>
      </c>
      <c r="L26" s="392"/>
      <c r="M26" s="392"/>
      <c r="N26" s="393"/>
      <c r="O26" s="32" t="s">
        <v>46</v>
      </c>
      <c r="P26" s="391" t="s">
        <v>47</v>
      </c>
      <c r="Q26" s="417"/>
      <c r="R26" s="33" t="s">
        <v>48</v>
      </c>
    </row>
    <row r="27" spans="2:18" s="10" customFormat="1" ht="122.25" customHeight="1" x14ac:dyDescent="0.25">
      <c r="B27" s="411"/>
      <c r="C27" s="34" t="s">
        <v>49</v>
      </c>
      <c r="D27" s="28" t="s">
        <v>29</v>
      </c>
      <c r="E27" s="387" t="s">
        <v>50</v>
      </c>
      <c r="F27" s="387"/>
      <c r="G27" s="387"/>
      <c r="H27" s="387"/>
      <c r="I27" s="387"/>
      <c r="J27" s="29" t="s">
        <v>31</v>
      </c>
      <c r="K27" s="391" t="s">
        <v>51</v>
      </c>
      <c r="L27" s="392"/>
      <c r="M27" s="392"/>
      <c r="N27" s="393"/>
      <c r="O27" s="32" t="s">
        <v>52</v>
      </c>
      <c r="P27" s="391" t="s">
        <v>53</v>
      </c>
      <c r="Q27" s="417"/>
      <c r="R27" s="33" t="s">
        <v>54</v>
      </c>
    </row>
    <row r="28" spans="2:18" s="10" customFormat="1" ht="25.5" customHeight="1" x14ac:dyDescent="0.25">
      <c r="B28" s="388" t="s">
        <v>55</v>
      </c>
      <c r="C28" s="406"/>
      <c r="D28" s="406"/>
      <c r="E28" s="406"/>
      <c r="F28" s="406"/>
      <c r="G28" s="406"/>
      <c r="H28" s="406"/>
      <c r="I28" s="406"/>
      <c r="J28" s="406"/>
      <c r="K28" s="406"/>
      <c r="L28" s="406"/>
      <c r="M28" s="406"/>
      <c r="N28" s="406"/>
      <c r="O28" s="406"/>
      <c r="P28" s="406"/>
      <c r="Q28" s="406"/>
      <c r="R28" s="407"/>
    </row>
    <row r="29" spans="2:18" s="10" customFormat="1" ht="94.5" customHeight="1" x14ac:dyDescent="0.25">
      <c r="B29" s="418">
        <v>42110</v>
      </c>
      <c r="C29" s="23">
        <v>0.33333333333333331</v>
      </c>
      <c r="D29" s="25" t="s">
        <v>36</v>
      </c>
      <c r="E29" s="387" t="s">
        <v>56</v>
      </c>
      <c r="F29" s="387"/>
      <c r="G29" s="387"/>
      <c r="H29" s="387"/>
      <c r="I29" s="387"/>
      <c r="J29" s="400" t="s">
        <v>57</v>
      </c>
      <c r="K29" s="402" t="s">
        <v>58</v>
      </c>
      <c r="L29" s="420"/>
      <c r="M29" s="420"/>
      <c r="N29" s="403"/>
      <c r="O29" s="400" t="s">
        <v>59</v>
      </c>
      <c r="P29" s="402" t="s">
        <v>60</v>
      </c>
      <c r="Q29" s="403"/>
      <c r="R29" s="30" t="s">
        <v>61</v>
      </c>
    </row>
    <row r="30" spans="2:18" s="10" customFormat="1" ht="82.5" customHeight="1" x14ac:dyDescent="0.25">
      <c r="B30" s="419"/>
      <c r="C30" s="23" t="s">
        <v>49</v>
      </c>
      <c r="D30" s="25" t="s">
        <v>29</v>
      </c>
      <c r="E30" s="387" t="s">
        <v>62</v>
      </c>
      <c r="F30" s="387"/>
      <c r="G30" s="387"/>
      <c r="H30" s="387"/>
      <c r="I30" s="387"/>
      <c r="J30" s="401"/>
      <c r="K30" s="404"/>
      <c r="L30" s="421"/>
      <c r="M30" s="421"/>
      <c r="N30" s="405"/>
      <c r="O30" s="401"/>
      <c r="P30" s="404"/>
      <c r="Q30" s="405"/>
      <c r="R30" s="30" t="s">
        <v>63</v>
      </c>
    </row>
    <row r="31" spans="2:18" s="10" customFormat="1" ht="25.5" customHeight="1" x14ac:dyDescent="0.25">
      <c r="B31" s="388" t="s">
        <v>64</v>
      </c>
      <c r="C31" s="389"/>
      <c r="D31" s="389"/>
      <c r="E31" s="389"/>
      <c r="F31" s="389"/>
      <c r="G31" s="389"/>
      <c r="H31" s="389"/>
      <c r="I31" s="389"/>
      <c r="J31" s="389"/>
      <c r="K31" s="389"/>
      <c r="L31" s="389"/>
      <c r="M31" s="389"/>
      <c r="N31" s="389"/>
      <c r="O31" s="389"/>
      <c r="P31" s="389"/>
      <c r="Q31" s="389"/>
      <c r="R31" s="390"/>
    </row>
    <row r="32" spans="2:18" s="10" customFormat="1" ht="97.5" customHeight="1" x14ac:dyDescent="0.25">
      <c r="B32" s="35">
        <v>42111</v>
      </c>
      <c r="C32" s="23" t="s">
        <v>65</v>
      </c>
      <c r="D32" s="25" t="s">
        <v>36</v>
      </c>
      <c r="E32" s="387" t="s">
        <v>66</v>
      </c>
      <c r="F32" s="387"/>
      <c r="G32" s="387"/>
      <c r="H32" s="387"/>
      <c r="I32" s="387"/>
      <c r="J32" s="29" t="s">
        <v>67</v>
      </c>
      <c r="K32" s="391" t="s">
        <v>68</v>
      </c>
      <c r="L32" s="392"/>
      <c r="M32" s="392"/>
      <c r="N32" s="393"/>
      <c r="O32" s="27" t="s">
        <v>69</v>
      </c>
      <c r="P32" s="391" t="s">
        <v>70</v>
      </c>
      <c r="Q32" s="394"/>
      <c r="R32" s="30" t="s">
        <v>71</v>
      </c>
    </row>
    <row r="33" spans="2:18" s="10" customFormat="1" ht="25.5" customHeight="1" x14ac:dyDescent="0.25">
      <c r="B33" s="388" t="s">
        <v>72</v>
      </c>
      <c r="C33" s="389"/>
      <c r="D33" s="389"/>
      <c r="E33" s="389"/>
      <c r="F33" s="389"/>
      <c r="G33" s="389"/>
      <c r="H33" s="389"/>
      <c r="I33" s="389"/>
      <c r="J33" s="389"/>
      <c r="K33" s="389"/>
      <c r="L33" s="389"/>
      <c r="M33" s="389"/>
      <c r="N33" s="389"/>
      <c r="O33" s="389"/>
      <c r="P33" s="389"/>
      <c r="Q33" s="389"/>
      <c r="R33" s="390"/>
    </row>
    <row r="34" spans="2:18" s="10" customFormat="1" ht="96" customHeight="1" x14ac:dyDescent="0.25">
      <c r="B34" s="36">
        <v>42114</v>
      </c>
      <c r="C34" s="23" t="s">
        <v>65</v>
      </c>
      <c r="D34" s="25" t="s">
        <v>36</v>
      </c>
      <c r="E34" s="387" t="s">
        <v>73</v>
      </c>
      <c r="F34" s="387"/>
      <c r="G34" s="387"/>
      <c r="H34" s="387"/>
      <c r="I34" s="387"/>
      <c r="J34" s="29" t="s">
        <v>31</v>
      </c>
      <c r="K34" s="391" t="s">
        <v>74</v>
      </c>
      <c r="L34" s="392"/>
      <c r="M34" s="392"/>
      <c r="N34" s="393"/>
      <c r="O34" s="27" t="s">
        <v>75</v>
      </c>
      <c r="P34" s="391" t="s">
        <v>76</v>
      </c>
      <c r="Q34" s="394"/>
      <c r="R34" s="30" t="s">
        <v>77</v>
      </c>
    </row>
    <row r="35" spans="2:18" s="10" customFormat="1" ht="25.5" customHeight="1" x14ac:dyDescent="0.25">
      <c r="B35" s="388" t="s">
        <v>78</v>
      </c>
      <c r="C35" s="389"/>
      <c r="D35" s="389"/>
      <c r="E35" s="389"/>
      <c r="F35" s="389"/>
      <c r="G35" s="389"/>
      <c r="H35" s="389"/>
      <c r="I35" s="389"/>
      <c r="J35" s="389"/>
      <c r="K35" s="389"/>
      <c r="L35" s="389"/>
      <c r="M35" s="389"/>
      <c r="N35" s="389"/>
      <c r="O35" s="389"/>
      <c r="P35" s="389"/>
      <c r="Q35" s="389"/>
      <c r="R35" s="390"/>
    </row>
    <row r="36" spans="2:18" s="10" customFormat="1" ht="96" customHeight="1" x14ac:dyDescent="0.25">
      <c r="B36" s="36">
        <v>42115</v>
      </c>
      <c r="C36" s="23" t="s">
        <v>65</v>
      </c>
      <c r="D36" s="25" t="s">
        <v>36</v>
      </c>
      <c r="E36" s="387" t="s">
        <v>79</v>
      </c>
      <c r="F36" s="387"/>
      <c r="G36" s="387"/>
      <c r="H36" s="387"/>
      <c r="I36" s="387"/>
      <c r="J36" s="29" t="s">
        <v>31</v>
      </c>
      <c r="K36" s="391" t="s">
        <v>80</v>
      </c>
      <c r="L36" s="392"/>
      <c r="M36" s="392"/>
      <c r="N36" s="393"/>
      <c r="O36" s="32" t="s">
        <v>81</v>
      </c>
      <c r="P36" s="391" t="s">
        <v>82</v>
      </c>
      <c r="Q36" s="394"/>
      <c r="R36" s="30" t="s">
        <v>83</v>
      </c>
    </row>
    <row r="37" spans="2:18" s="10" customFormat="1" ht="25.5" customHeight="1" x14ac:dyDescent="0.25">
      <c r="B37" s="388" t="s">
        <v>84</v>
      </c>
      <c r="C37" s="389"/>
      <c r="D37" s="389"/>
      <c r="E37" s="389"/>
      <c r="F37" s="389"/>
      <c r="G37" s="389"/>
      <c r="H37" s="389"/>
      <c r="I37" s="389"/>
      <c r="J37" s="389"/>
      <c r="K37" s="389"/>
      <c r="L37" s="389"/>
      <c r="M37" s="389"/>
      <c r="N37" s="389"/>
      <c r="O37" s="389"/>
      <c r="P37" s="389"/>
      <c r="Q37" s="389"/>
      <c r="R37" s="390"/>
    </row>
    <row r="38" spans="2:18" s="10" customFormat="1" ht="105" customHeight="1" x14ac:dyDescent="0.25">
      <c r="B38" s="395">
        <v>42117</v>
      </c>
      <c r="C38" s="23" t="s">
        <v>65</v>
      </c>
      <c r="D38" s="25" t="s">
        <v>85</v>
      </c>
      <c r="E38" s="387" t="s">
        <v>86</v>
      </c>
      <c r="F38" s="387"/>
      <c r="G38" s="387"/>
      <c r="H38" s="387"/>
      <c r="I38" s="387"/>
      <c r="J38" s="408" t="s">
        <v>31</v>
      </c>
      <c r="K38" s="387" t="s">
        <v>87</v>
      </c>
      <c r="L38" s="387"/>
      <c r="M38" s="387"/>
      <c r="N38" s="387"/>
      <c r="O38" s="27" t="s">
        <v>88</v>
      </c>
      <c r="P38" s="402" t="s">
        <v>89</v>
      </c>
      <c r="Q38" s="403"/>
      <c r="R38" s="400" t="s">
        <v>135</v>
      </c>
    </row>
    <row r="39" spans="2:18" s="10" customFormat="1" ht="104.25" customHeight="1" x14ac:dyDescent="0.25">
      <c r="B39" s="395"/>
      <c r="C39" s="23" t="s">
        <v>49</v>
      </c>
      <c r="D39" s="25" t="s">
        <v>85</v>
      </c>
      <c r="E39" s="387" t="s">
        <v>86</v>
      </c>
      <c r="F39" s="387"/>
      <c r="G39" s="387"/>
      <c r="H39" s="387"/>
      <c r="I39" s="387"/>
      <c r="J39" s="409"/>
      <c r="K39" s="387" t="s">
        <v>87</v>
      </c>
      <c r="L39" s="387"/>
      <c r="M39" s="387"/>
      <c r="N39" s="387"/>
      <c r="O39" s="27" t="s">
        <v>88</v>
      </c>
      <c r="P39" s="404"/>
      <c r="Q39" s="405"/>
      <c r="R39" s="401"/>
    </row>
    <row r="40" spans="2:18" s="10" customFormat="1" ht="25.5" customHeight="1" x14ac:dyDescent="0.25">
      <c r="B40" s="414" t="s">
        <v>90</v>
      </c>
      <c r="C40" s="415"/>
      <c r="D40" s="415"/>
      <c r="E40" s="415"/>
      <c r="F40" s="415"/>
      <c r="G40" s="415"/>
      <c r="H40" s="415"/>
      <c r="I40" s="415"/>
      <c r="J40" s="415"/>
      <c r="K40" s="415"/>
      <c r="L40" s="415"/>
      <c r="M40" s="415"/>
      <c r="N40" s="415"/>
      <c r="O40" s="415"/>
      <c r="P40" s="415"/>
      <c r="Q40" s="415"/>
      <c r="R40" s="416"/>
    </row>
    <row r="41" spans="2:18" s="10" customFormat="1" ht="94.5" customHeight="1" x14ac:dyDescent="0.25">
      <c r="B41" s="410" t="s">
        <v>91</v>
      </c>
      <c r="C41" s="23" t="s">
        <v>65</v>
      </c>
      <c r="D41" s="25" t="s">
        <v>85</v>
      </c>
      <c r="E41" s="387" t="s">
        <v>92</v>
      </c>
      <c r="F41" s="387"/>
      <c r="G41" s="387"/>
      <c r="H41" s="387"/>
      <c r="I41" s="387"/>
      <c r="J41" s="408" t="s">
        <v>31</v>
      </c>
      <c r="K41" s="391" t="s">
        <v>87</v>
      </c>
      <c r="L41" s="392"/>
      <c r="M41" s="392"/>
      <c r="N41" s="393"/>
      <c r="O41" s="27" t="s">
        <v>93</v>
      </c>
      <c r="P41" s="402" t="s">
        <v>89</v>
      </c>
      <c r="Q41" s="403"/>
      <c r="R41" s="412" t="s">
        <v>136</v>
      </c>
    </row>
    <row r="42" spans="2:18" s="10" customFormat="1" ht="99" customHeight="1" x14ac:dyDescent="0.25">
      <c r="B42" s="411"/>
      <c r="C42" s="23" t="s">
        <v>49</v>
      </c>
      <c r="D42" s="25" t="s">
        <v>94</v>
      </c>
      <c r="E42" s="387" t="s">
        <v>92</v>
      </c>
      <c r="F42" s="387"/>
      <c r="G42" s="387"/>
      <c r="H42" s="387"/>
      <c r="I42" s="387"/>
      <c r="J42" s="409"/>
      <c r="K42" s="391" t="s">
        <v>87</v>
      </c>
      <c r="L42" s="392"/>
      <c r="M42" s="392"/>
      <c r="N42" s="393"/>
      <c r="O42" s="37" t="s">
        <v>88</v>
      </c>
      <c r="P42" s="404"/>
      <c r="Q42" s="405"/>
      <c r="R42" s="413"/>
    </row>
    <row r="43" spans="2:18" s="10" customFormat="1" ht="25.5" customHeight="1" x14ac:dyDescent="0.25">
      <c r="B43" s="388" t="s">
        <v>95</v>
      </c>
      <c r="C43" s="389"/>
      <c r="D43" s="389"/>
      <c r="E43" s="389"/>
      <c r="F43" s="389"/>
      <c r="G43" s="389"/>
      <c r="H43" s="389"/>
      <c r="I43" s="389"/>
      <c r="J43" s="389"/>
      <c r="K43" s="389"/>
      <c r="L43" s="389"/>
      <c r="M43" s="389"/>
      <c r="N43" s="389"/>
      <c r="O43" s="389"/>
      <c r="P43" s="389"/>
      <c r="Q43" s="389"/>
      <c r="R43" s="390"/>
    </row>
    <row r="44" spans="2:18" s="10" customFormat="1" ht="96" customHeight="1" x14ac:dyDescent="0.25">
      <c r="B44" s="410">
        <v>42123</v>
      </c>
      <c r="C44" s="23" t="s">
        <v>65</v>
      </c>
      <c r="D44" s="25" t="s">
        <v>85</v>
      </c>
      <c r="E44" s="387" t="s">
        <v>96</v>
      </c>
      <c r="F44" s="387"/>
      <c r="G44" s="387"/>
      <c r="H44" s="387"/>
      <c r="I44" s="387"/>
      <c r="J44" s="408" t="s">
        <v>31</v>
      </c>
      <c r="K44" s="391" t="s">
        <v>87</v>
      </c>
      <c r="L44" s="392"/>
      <c r="M44" s="392"/>
      <c r="N44" s="393"/>
      <c r="O44" s="27" t="s">
        <v>88</v>
      </c>
      <c r="P44" s="402" t="s">
        <v>89</v>
      </c>
      <c r="Q44" s="403"/>
      <c r="R44" s="412" t="s">
        <v>135</v>
      </c>
    </row>
    <row r="45" spans="2:18" s="10" customFormat="1" ht="102" customHeight="1" x14ac:dyDescent="0.25">
      <c r="B45" s="411"/>
      <c r="C45" s="23" t="s">
        <v>97</v>
      </c>
      <c r="D45" s="25" t="s">
        <v>36</v>
      </c>
      <c r="E45" s="391" t="s">
        <v>98</v>
      </c>
      <c r="F45" s="392"/>
      <c r="G45" s="392"/>
      <c r="H45" s="392"/>
      <c r="I45" s="393"/>
      <c r="J45" s="409"/>
      <c r="K45" s="391" t="s">
        <v>87</v>
      </c>
      <c r="L45" s="392"/>
      <c r="M45" s="392"/>
      <c r="N45" s="393"/>
      <c r="O45" s="37" t="s">
        <v>88</v>
      </c>
      <c r="P45" s="404"/>
      <c r="Q45" s="405"/>
      <c r="R45" s="413"/>
    </row>
    <row r="46" spans="2:18" s="10" customFormat="1" ht="25.5" customHeight="1" x14ac:dyDescent="0.25">
      <c r="B46" s="388" t="s">
        <v>99</v>
      </c>
      <c r="C46" s="406"/>
      <c r="D46" s="406"/>
      <c r="E46" s="406"/>
      <c r="F46" s="406"/>
      <c r="G46" s="406"/>
      <c r="H46" s="406"/>
      <c r="I46" s="406"/>
      <c r="J46" s="406"/>
      <c r="K46" s="406"/>
      <c r="L46" s="406"/>
      <c r="M46" s="406"/>
      <c r="N46" s="406"/>
      <c r="O46" s="406"/>
      <c r="P46" s="406"/>
      <c r="Q46" s="406"/>
      <c r="R46" s="407"/>
    </row>
    <row r="47" spans="2:18" s="38" customFormat="1" ht="96" customHeight="1" x14ac:dyDescent="0.25">
      <c r="B47" s="395">
        <v>42124</v>
      </c>
      <c r="C47" s="23" t="s">
        <v>65</v>
      </c>
      <c r="D47" s="25" t="s">
        <v>36</v>
      </c>
      <c r="E47" s="387" t="s">
        <v>100</v>
      </c>
      <c r="F47" s="387"/>
      <c r="G47" s="387"/>
      <c r="H47" s="387"/>
      <c r="I47" s="387"/>
      <c r="J47" s="408" t="s">
        <v>101</v>
      </c>
      <c r="K47" s="387" t="s">
        <v>39</v>
      </c>
      <c r="L47" s="387"/>
      <c r="M47" s="387"/>
      <c r="N47" s="387"/>
      <c r="O47" s="400" t="s">
        <v>102</v>
      </c>
      <c r="P47" s="402" t="s">
        <v>138</v>
      </c>
      <c r="Q47" s="403"/>
      <c r="R47" s="27" t="s">
        <v>103</v>
      </c>
    </row>
    <row r="48" spans="2:18" s="38" customFormat="1" ht="96" customHeight="1" x14ac:dyDescent="0.25">
      <c r="B48" s="395"/>
      <c r="C48" s="23" t="s">
        <v>104</v>
      </c>
      <c r="D48" s="25" t="s">
        <v>36</v>
      </c>
      <c r="E48" s="387" t="s">
        <v>105</v>
      </c>
      <c r="F48" s="387"/>
      <c r="G48" s="387"/>
      <c r="H48" s="387"/>
      <c r="I48" s="387"/>
      <c r="J48" s="409"/>
      <c r="K48" s="387" t="s">
        <v>39</v>
      </c>
      <c r="L48" s="387"/>
      <c r="M48" s="387"/>
      <c r="N48" s="387"/>
      <c r="O48" s="401"/>
      <c r="P48" s="404"/>
      <c r="Q48" s="405"/>
      <c r="R48" s="27" t="s">
        <v>137</v>
      </c>
    </row>
    <row r="49" spans="2:18" s="10" customFormat="1" ht="25.5" customHeight="1" x14ac:dyDescent="0.25">
      <c r="B49" s="388" t="s">
        <v>106</v>
      </c>
      <c r="C49" s="389"/>
      <c r="D49" s="389"/>
      <c r="E49" s="389"/>
      <c r="F49" s="389"/>
      <c r="G49" s="389"/>
      <c r="H49" s="389"/>
      <c r="I49" s="389"/>
      <c r="J49" s="389"/>
      <c r="K49" s="389"/>
      <c r="L49" s="389"/>
      <c r="M49" s="389"/>
      <c r="N49" s="389"/>
      <c r="O49" s="389"/>
      <c r="P49" s="389"/>
      <c r="Q49" s="389"/>
      <c r="R49" s="390"/>
    </row>
    <row r="50" spans="2:18" s="38" customFormat="1" ht="96" customHeight="1" x14ac:dyDescent="0.25">
      <c r="B50" s="395">
        <v>42128</v>
      </c>
      <c r="C50" s="396" t="s">
        <v>107</v>
      </c>
      <c r="D50" s="398" t="s">
        <v>85</v>
      </c>
      <c r="E50" s="387" t="s">
        <v>108</v>
      </c>
      <c r="F50" s="387"/>
      <c r="G50" s="387"/>
      <c r="H50" s="387"/>
      <c r="I50" s="387"/>
      <c r="J50" s="26" t="s">
        <v>101</v>
      </c>
      <c r="K50" s="387" t="s">
        <v>109</v>
      </c>
      <c r="L50" s="387"/>
      <c r="M50" s="387"/>
      <c r="N50" s="387"/>
      <c r="O50" s="400" t="s">
        <v>110</v>
      </c>
      <c r="P50" s="402" t="s">
        <v>140</v>
      </c>
      <c r="Q50" s="403"/>
      <c r="R50" s="400" t="s">
        <v>111</v>
      </c>
    </row>
    <row r="51" spans="2:18" s="38" customFormat="1" ht="96" customHeight="1" x14ac:dyDescent="0.25">
      <c r="B51" s="395"/>
      <c r="C51" s="397"/>
      <c r="D51" s="399"/>
      <c r="E51" s="387" t="s">
        <v>112</v>
      </c>
      <c r="F51" s="387"/>
      <c r="G51" s="387"/>
      <c r="H51" s="387"/>
      <c r="I51" s="387"/>
      <c r="J51" s="26" t="s">
        <v>67</v>
      </c>
      <c r="K51" s="387" t="s">
        <v>113</v>
      </c>
      <c r="L51" s="387"/>
      <c r="M51" s="387"/>
      <c r="N51" s="387"/>
      <c r="O51" s="401"/>
      <c r="P51" s="404"/>
      <c r="Q51" s="405"/>
      <c r="R51" s="401"/>
    </row>
    <row r="52" spans="2:18" s="10" customFormat="1" ht="25.5" customHeight="1" x14ac:dyDescent="0.25">
      <c r="B52" s="388" t="s">
        <v>114</v>
      </c>
      <c r="C52" s="389"/>
      <c r="D52" s="389"/>
      <c r="E52" s="389"/>
      <c r="F52" s="389"/>
      <c r="G52" s="389"/>
      <c r="H52" s="389"/>
      <c r="I52" s="389"/>
      <c r="J52" s="389"/>
      <c r="K52" s="389"/>
      <c r="L52" s="389"/>
      <c r="M52" s="389"/>
      <c r="N52" s="389"/>
      <c r="O52" s="389"/>
      <c r="P52" s="389"/>
      <c r="Q52" s="389"/>
      <c r="R52" s="390"/>
    </row>
    <row r="53" spans="2:18" s="10" customFormat="1" ht="117.75" customHeight="1" x14ac:dyDescent="0.25">
      <c r="B53" s="36">
        <v>42135</v>
      </c>
      <c r="C53" s="23" t="s">
        <v>115</v>
      </c>
      <c r="D53" s="25" t="s">
        <v>29</v>
      </c>
      <c r="E53" s="387" t="s">
        <v>116</v>
      </c>
      <c r="F53" s="387"/>
      <c r="G53" s="387"/>
      <c r="H53" s="387"/>
      <c r="I53" s="387"/>
      <c r="J53" s="29" t="s">
        <v>31</v>
      </c>
      <c r="K53" s="391" t="s">
        <v>117</v>
      </c>
      <c r="L53" s="392"/>
      <c r="M53" s="392"/>
      <c r="N53" s="393"/>
      <c r="O53" s="27" t="s">
        <v>118</v>
      </c>
      <c r="P53" s="391" t="s">
        <v>119</v>
      </c>
      <c r="Q53" s="394"/>
      <c r="R53" s="30" t="s">
        <v>120</v>
      </c>
    </row>
    <row r="54" spans="2:18" s="10" customFormat="1" ht="25.5" customHeight="1" x14ac:dyDescent="0.25">
      <c r="B54" s="388" t="s">
        <v>121</v>
      </c>
      <c r="C54" s="389"/>
      <c r="D54" s="389"/>
      <c r="E54" s="389"/>
      <c r="F54" s="389"/>
      <c r="G54" s="389"/>
      <c r="H54" s="389"/>
      <c r="I54" s="389"/>
      <c r="J54" s="389"/>
      <c r="K54" s="389"/>
      <c r="L54" s="389"/>
      <c r="M54" s="389"/>
      <c r="N54" s="389"/>
      <c r="O54" s="389"/>
      <c r="P54" s="389"/>
      <c r="Q54" s="389"/>
      <c r="R54" s="390"/>
    </row>
    <row r="55" spans="2:18" s="10" customFormat="1" ht="45.75" customHeight="1" thickBot="1" x14ac:dyDescent="0.3">
      <c r="B55" s="39">
        <v>42137</v>
      </c>
      <c r="C55" s="40">
        <v>0.66666666666666663</v>
      </c>
      <c r="D55" s="41" t="s">
        <v>122</v>
      </c>
      <c r="E55" s="380" t="s">
        <v>123</v>
      </c>
      <c r="F55" s="381"/>
      <c r="G55" s="381"/>
      <c r="H55" s="381"/>
      <c r="I55" s="381"/>
      <c r="J55" s="381"/>
      <c r="K55" s="381"/>
      <c r="L55" s="381"/>
      <c r="M55" s="381"/>
      <c r="N55" s="381"/>
      <c r="O55" s="381"/>
      <c r="P55" s="381"/>
      <c r="Q55" s="381"/>
      <c r="R55" s="382"/>
    </row>
    <row r="56" spans="2:18" s="10" customFormat="1" x14ac:dyDescent="0.25"/>
    <row r="57" spans="2:18" s="42" customFormat="1" ht="21.75" customHeight="1" x14ac:dyDescent="0.3">
      <c r="C57" s="383" t="s">
        <v>124</v>
      </c>
      <c r="D57" s="384"/>
      <c r="E57" s="384"/>
      <c r="F57" s="384"/>
      <c r="G57" s="384"/>
      <c r="H57" s="385"/>
      <c r="I57" s="383" t="s">
        <v>125</v>
      </c>
      <c r="J57" s="384"/>
      <c r="K57" s="384"/>
      <c r="L57" s="384"/>
      <c r="M57" s="384"/>
      <c r="N57" s="385"/>
      <c r="O57" s="383" t="s">
        <v>126</v>
      </c>
      <c r="P57" s="384"/>
      <c r="Q57" s="384"/>
      <c r="R57" s="385"/>
    </row>
    <row r="58" spans="2:18" s="44" customFormat="1" ht="21.75" customHeight="1" x14ac:dyDescent="0.3">
      <c r="B58" s="43" t="s">
        <v>127</v>
      </c>
      <c r="C58" s="374" t="s">
        <v>7</v>
      </c>
      <c r="D58" s="375"/>
      <c r="E58" s="375"/>
      <c r="F58" s="375"/>
      <c r="G58" s="375"/>
      <c r="H58" s="386"/>
      <c r="I58" s="374"/>
      <c r="J58" s="375"/>
      <c r="K58" s="375"/>
      <c r="L58" s="375"/>
      <c r="M58" s="375"/>
      <c r="N58" s="386"/>
      <c r="O58" s="377" t="s">
        <v>128</v>
      </c>
      <c r="P58" s="378"/>
      <c r="Q58" s="378"/>
      <c r="R58" s="379"/>
    </row>
    <row r="59" spans="2:18" s="44" customFormat="1" ht="21.75" customHeight="1" x14ac:dyDescent="0.3">
      <c r="B59" s="45" t="s">
        <v>129</v>
      </c>
      <c r="C59" s="374" t="s">
        <v>5</v>
      </c>
      <c r="D59" s="375"/>
      <c r="E59" s="375"/>
      <c r="F59" s="375"/>
      <c r="G59" s="375"/>
      <c r="H59" s="375"/>
      <c r="I59" s="376"/>
      <c r="J59" s="376"/>
      <c r="K59" s="376"/>
      <c r="L59" s="376"/>
      <c r="M59" s="376"/>
      <c r="N59" s="376"/>
      <c r="O59" s="377" t="s">
        <v>130</v>
      </c>
      <c r="P59" s="378"/>
      <c r="Q59" s="378"/>
      <c r="R59" s="379"/>
    </row>
    <row r="60" spans="2:18" s="44" customFormat="1" ht="19.5" customHeight="1" x14ac:dyDescent="0.3">
      <c r="B60" s="43" t="s">
        <v>131</v>
      </c>
      <c r="C60" s="374" t="s">
        <v>132</v>
      </c>
      <c r="D60" s="375"/>
      <c r="E60" s="375"/>
      <c r="F60" s="375"/>
      <c r="G60" s="375"/>
      <c r="H60" s="375"/>
      <c r="I60" s="376"/>
      <c r="J60" s="376"/>
      <c r="K60" s="376"/>
      <c r="L60" s="376"/>
      <c r="M60" s="376"/>
      <c r="N60" s="376"/>
      <c r="O60" s="377" t="s">
        <v>133</v>
      </c>
      <c r="P60" s="378"/>
      <c r="Q60" s="378"/>
      <c r="R60" s="379"/>
    </row>
    <row r="61" spans="2:18" s="44" customFormat="1" ht="16.2" x14ac:dyDescent="0.3"/>
    <row r="62" spans="2:18" x14ac:dyDescent="0.25">
      <c r="B62" s="46" t="s">
        <v>134</v>
      </c>
    </row>
  </sheetData>
  <mergeCells count="124">
    <mergeCell ref="B2:C4"/>
    <mergeCell ref="D2:P4"/>
    <mergeCell ref="Q2:Q3"/>
    <mergeCell ref="R2:R3"/>
    <mergeCell ref="B6:C6"/>
    <mergeCell ref="D6:K6"/>
    <mergeCell ref="B13:C14"/>
    <mergeCell ref="D13:N14"/>
    <mergeCell ref="B16:C17"/>
    <mergeCell ref="D16:N17"/>
    <mergeCell ref="O16:O17"/>
    <mergeCell ref="P16:R17"/>
    <mergeCell ref="B8:C8"/>
    <mergeCell ref="D8:K8"/>
    <mergeCell ref="M8:O8"/>
    <mergeCell ref="P8:R8"/>
    <mergeCell ref="B10:C11"/>
    <mergeCell ref="D10:R11"/>
    <mergeCell ref="E19:I19"/>
    <mergeCell ref="K19:N19"/>
    <mergeCell ref="P19:Q19"/>
    <mergeCell ref="B20:R20"/>
    <mergeCell ref="B21:R21"/>
    <mergeCell ref="B22:B24"/>
    <mergeCell ref="E22:R22"/>
    <mergeCell ref="E23:I23"/>
    <mergeCell ref="K23:N23"/>
    <mergeCell ref="P23:Q23"/>
    <mergeCell ref="E24:I24"/>
    <mergeCell ref="K24:N24"/>
    <mergeCell ref="P24:Q24"/>
    <mergeCell ref="B25:R25"/>
    <mergeCell ref="B26:B27"/>
    <mergeCell ref="E26:I26"/>
    <mergeCell ref="K26:N26"/>
    <mergeCell ref="P26:Q26"/>
    <mergeCell ref="E27:I27"/>
    <mergeCell ref="K27:N27"/>
    <mergeCell ref="B31:R31"/>
    <mergeCell ref="E32:I32"/>
    <mergeCell ref="K32:N32"/>
    <mergeCell ref="P32:Q32"/>
    <mergeCell ref="B33:R33"/>
    <mergeCell ref="E34:I34"/>
    <mergeCell ref="K34:N34"/>
    <mergeCell ref="P34:Q34"/>
    <mergeCell ref="P27:Q27"/>
    <mergeCell ref="B28:R28"/>
    <mergeCell ref="B29:B30"/>
    <mergeCell ref="E29:I29"/>
    <mergeCell ref="J29:J30"/>
    <mergeCell ref="K29:N30"/>
    <mergeCell ref="O29:O30"/>
    <mergeCell ref="P29:Q30"/>
    <mergeCell ref="E30:I30"/>
    <mergeCell ref="B35:R35"/>
    <mergeCell ref="E36:I36"/>
    <mergeCell ref="K36:N36"/>
    <mergeCell ref="P36:Q36"/>
    <mergeCell ref="B37:R37"/>
    <mergeCell ref="B38:B39"/>
    <mergeCell ref="E38:I38"/>
    <mergeCell ref="J38:J39"/>
    <mergeCell ref="K38:N38"/>
    <mergeCell ref="P38:Q39"/>
    <mergeCell ref="R38:R39"/>
    <mergeCell ref="E39:I39"/>
    <mergeCell ref="K39:N39"/>
    <mergeCell ref="B40:R40"/>
    <mergeCell ref="B41:B42"/>
    <mergeCell ref="E41:I41"/>
    <mergeCell ref="J41:J42"/>
    <mergeCell ref="K41:N41"/>
    <mergeCell ref="P41:Q42"/>
    <mergeCell ref="R41:R42"/>
    <mergeCell ref="E42:I42"/>
    <mergeCell ref="K42:N42"/>
    <mergeCell ref="B43:R43"/>
    <mergeCell ref="B44:B45"/>
    <mergeCell ref="E44:I44"/>
    <mergeCell ref="J44:J45"/>
    <mergeCell ref="K44:N44"/>
    <mergeCell ref="P44:Q45"/>
    <mergeCell ref="R44:R45"/>
    <mergeCell ref="E45:I45"/>
    <mergeCell ref="K45:N45"/>
    <mergeCell ref="B46:R46"/>
    <mergeCell ref="B47:B48"/>
    <mergeCell ref="E47:I47"/>
    <mergeCell ref="J47:J48"/>
    <mergeCell ref="K47:N47"/>
    <mergeCell ref="O47:O48"/>
    <mergeCell ref="P47:Q48"/>
    <mergeCell ref="E48:I48"/>
    <mergeCell ref="K48:N48"/>
    <mergeCell ref="K51:N51"/>
    <mergeCell ref="B52:R52"/>
    <mergeCell ref="E53:I53"/>
    <mergeCell ref="K53:N53"/>
    <mergeCell ref="P53:Q53"/>
    <mergeCell ref="B54:R54"/>
    <mergeCell ref="B49:R49"/>
    <mergeCell ref="B50:B51"/>
    <mergeCell ref="C50:C51"/>
    <mergeCell ref="D50:D51"/>
    <mergeCell ref="E50:I50"/>
    <mergeCell ref="K50:N50"/>
    <mergeCell ref="O50:O51"/>
    <mergeCell ref="P50:Q51"/>
    <mergeCell ref="R50:R51"/>
    <mergeCell ref="E51:I51"/>
    <mergeCell ref="C59:H59"/>
    <mergeCell ref="I59:N59"/>
    <mergeCell ref="O59:R59"/>
    <mergeCell ref="C60:H60"/>
    <mergeCell ref="I60:N60"/>
    <mergeCell ref="O60:R60"/>
    <mergeCell ref="E55:R55"/>
    <mergeCell ref="C57:H57"/>
    <mergeCell ref="I57:N57"/>
    <mergeCell ref="O57:R57"/>
    <mergeCell ref="C58:H58"/>
    <mergeCell ref="I58:N58"/>
    <mergeCell ref="O58:R58"/>
  </mergeCells>
  <printOptions horizontalCentered="1" verticalCentered="1"/>
  <pageMargins left="0.23622047244094491" right="0.23622047244094491" top="0.74803149606299213" bottom="0.74803149606299213" header="0.31496062992125984" footer="0.31496062992125984"/>
  <pageSetup scale="4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07"/>
  <sheetViews>
    <sheetView showGridLines="0" tabSelected="1" zoomScale="76" zoomScaleNormal="76" zoomScaleSheetLayoutView="80" workbookViewId="0">
      <pane xSplit="2" ySplit="9" topLeftCell="C1796" activePane="bottomRight" state="frozen"/>
      <selection pane="topRight" activeCell="C1" sqref="C1"/>
      <selection pane="bottomLeft" activeCell="A10" sqref="A10"/>
      <selection pane="bottomRight" activeCell="B1786" sqref="B1786:B1807"/>
    </sheetView>
  </sheetViews>
  <sheetFormatPr baseColWidth="10" defaultColWidth="11.44140625" defaultRowHeight="13.8" x14ac:dyDescent="0.25"/>
  <cols>
    <col min="1" max="1" width="3" style="47" customWidth="1"/>
    <col min="2" max="2" width="5.6640625" style="55" customWidth="1"/>
    <col min="3" max="3" width="38.88671875" style="47" customWidth="1"/>
    <col min="4" max="4" width="21.33203125" style="85" customWidth="1"/>
    <col min="5" max="6" width="27.44140625" style="74" customWidth="1"/>
    <col min="7" max="7" width="36.109375" style="74" customWidth="1"/>
    <col min="8" max="8" width="28.5546875" style="74" customWidth="1"/>
    <col min="9" max="9" width="24.33203125" style="47" customWidth="1"/>
    <col min="10" max="11" width="22.44140625" style="47" customWidth="1"/>
    <col min="12" max="12" width="17.44140625" style="47" customWidth="1"/>
    <col min="13" max="13" width="15.5546875" style="47" customWidth="1"/>
    <col min="14" max="14" width="17.6640625" style="47" bestFit="1" customWidth="1"/>
    <col min="15" max="15" width="26.109375" style="47" customWidth="1"/>
    <col min="16" max="16" width="11.44140625" style="47"/>
    <col min="17" max="17" width="17.6640625" style="47" customWidth="1"/>
    <col min="18" max="16384" width="11.44140625" style="47"/>
  </cols>
  <sheetData>
    <row r="1" spans="1:17" ht="11.25" customHeight="1" x14ac:dyDescent="0.25"/>
    <row r="2" spans="1:17" s="57" customFormat="1" ht="27" customHeight="1" x14ac:dyDescent="0.3">
      <c r="B2" s="66"/>
      <c r="C2" s="59"/>
      <c r="D2" s="60"/>
      <c r="E2" s="473" t="s">
        <v>150</v>
      </c>
      <c r="F2" s="474"/>
      <c r="G2" s="474"/>
      <c r="H2" s="474"/>
      <c r="I2" s="474"/>
      <c r="J2" s="474"/>
      <c r="K2" s="475"/>
      <c r="L2" s="61" t="s">
        <v>148</v>
      </c>
      <c r="M2" s="98" t="s">
        <v>160</v>
      </c>
      <c r="N2" s="89"/>
      <c r="O2" s="90"/>
      <c r="Q2" s="100" t="s">
        <v>161</v>
      </c>
    </row>
    <row r="3" spans="1:17" s="57" customFormat="1" ht="25.5" customHeight="1" x14ac:dyDescent="0.3">
      <c r="B3" s="67"/>
      <c r="C3" s="53"/>
      <c r="D3" s="62"/>
      <c r="E3" s="476"/>
      <c r="F3" s="477"/>
      <c r="G3" s="477"/>
      <c r="H3" s="477"/>
      <c r="I3" s="477"/>
      <c r="J3" s="477"/>
      <c r="K3" s="478"/>
      <c r="L3" s="61" t="s">
        <v>149</v>
      </c>
      <c r="M3" s="98">
        <v>43802</v>
      </c>
      <c r="N3" s="89"/>
      <c r="O3" s="90"/>
    </row>
    <row r="4" spans="1:17" s="57" customFormat="1" ht="23.25" customHeight="1" x14ac:dyDescent="0.3">
      <c r="B4" s="68"/>
      <c r="C4" s="63"/>
      <c r="D4" s="64"/>
      <c r="E4" s="479"/>
      <c r="F4" s="480"/>
      <c r="G4" s="480"/>
      <c r="H4" s="480"/>
      <c r="I4" s="480"/>
      <c r="J4" s="480"/>
      <c r="K4" s="481"/>
      <c r="L4" s="65" t="s">
        <v>143</v>
      </c>
      <c r="M4" s="99">
        <v>1</v>
      </c>
      <c r="N4" s="91"/>
      <c r="O4" s="92"/>
    </row>
    <row r="5" spans="1:17" ht="8.25" customHeight="1" x14ac:dyDescent="0.25">
      <c r="B5" s="49"/>
      <c r="C5" s="49"/>
      <c r="D5" s="82"/>
      <c r="E5" s="71"/>
      <c r="F5" s="71"/>
      <c r="G5" s="71"/>
      <c r="H5" s="71"/>
      <c r="I5" s="49"/>
      <c r="J5" s="49"/>
      <c r="K5" s="49"/>
      <c r="L5" s="49"/>
      <c r="M5" s="48"/>
      <c r="N5" s="48"/>
      <c r="O5" s="48"/>
    </row>
    <row r="6" spans="1:17" ht="27" customHeight="1" x14ac:dyDescent="0.25">
      <c r="C6" s="54"/>
      <c r="D6" s="86"/>
      <c r="E6" s="71"/>
      <c r="F6" s="71"/>
      <c r="G6" s="71"/>
      <c r="H6" s="71"/>
      <c r="M6" s="80"/>
      <c r="N6" s="80"/>
      <c r="O6" s="48"/>
    </row>
    <row r="7" spans="1:17" s="50" customFormat="1" ht="21.75" customHeight="1" x14ac:dyDescent="0.25">
      <c r="B7" s="56"/>
      <c r="D7" s="83"/>
      <c r="E7" s="72"/>
      <c r="F7" s="72"/>
      <c r="G7" s="72"/>
      <c r="H7" s="72"/>
      <c r="M7" s="93"/>
      <c r="N7" s="93"/>
      <c r="O7" s="93"/>
    </row>
    <row r="8" spans="1:17" s="53" customFormat="1" ht="18" customHeight="1" x14ac:dyDescent="0.25">
      <c r="B8" s="58"/>
      <c r="C8" s="51"/>
      <c r="D8" s="84"/>
      <c r="E8" s="73"/>
      <c r="F8" s="73"/>
      <c r="G8" s="73"/>
      <c r="H8" s="73"/>
      <c r="I8" s="52"/>
      <c r="J8" s="52"/>
      <c r="K8" s="52"/>
      <c r="L8" s="52"/>
      <c r="M8" s="52"/>
      <c r="N8" s="52"/>
      <c r="O8" s="48"/>
    </row>
    <row r="9" spans="1:17" s="76" customFormat="1" ht="91.5" customHeight="1" x14ac:dyDescent="0.3">
      <c r="A9" s="75"/>
      <c r="B9" s="95" t="s">
        <v>144</v>
      </c>
      <c r="C9" s="96" t="s">
        <v>151</v>
      </c>
      <c r="D9" s="97" t="s">
        <v>152</v>
      </c>
      <c r="E9" s="97" t="s">
        <v>153</v>
      </c>
      <c r="F9" s="97" t="s">
        <v>154</v>
      </c>
      <c r="G9" s="97" t="s">
        <v>155</v>
      </c>
      <c r="H9" s="97" t="s">
        <v>156</v>
      </c>
      <c r="I9" s="97" t="s">
        <v>159</v>
      </c>
      <c r="J9" s="97" t="s">
        <v>163</v>
      </c>
      <c r="K9" s="97" t="s">
        <v>162</v>
      </c>
      <c r="L9" s="97" t="s">
        <v>157</v>
      </c>
      <c r="M9" s="97" t="s">
        <v>158</v>
      </c>
    </row>
    <row r="10" spans="1:17" s="250" customFormat="1" ht="102.75" customHeight="1" x14ac:dyDescent="0.3">
      <c r="A10" s="247"/>
      <c r="B10" s="155">
        <v>1</v>
      </c>
      <c r="C10" s="248" t="s">
        <v>164</v>
      </c>
      <c r="D10" s="249" t="s">
        <v>161</v>
      </c>
      <c r="E10" s="70" t="s">
        <v>165</v>
      </c>
      <c r="F10" s="70" t="s">
        <v>204</v>
      </c>
      <c r="G10" s="69" t="s">
        <v>166</v>
      </c>
      <c r="H10" s="101">
        <v>25467490</v>
      </c>
      <c r="I10" s="69" t="s">
        <v>167</v>
      </c>
      <c r="J10" s="69">
        <v>1093</v>
      </c>
      <c r="K10" s="69">
        <v>51020101</v>
      </c>
      <c r="L10" s="69" t="s">
        <v>168</v>
      </c>
      <c r="M10" s="102" t="s">
        <v>169</v>
      </c>
    </row>
    <row r="11" spans="1:17" s="246" customFormat="1" ht="71.25" customHeight="1" x14ac:dyDescent="0.25">
      <c r="B11" s="155">
        <v>2</v>
      </c>
      <c r="C11" s="251" t="s">
        <v>183</v>
      </c>
      <c r="D11" s="87" t="s">
        <v>161</v>
      </c>
      <c r="E11" s="88" t="s">
        <v>170</v>
      </c>
      <c r="F11" s="88" t="s">
        <v>171</v>
      </c>
      <c r="G11" s="69" t="s">
        <v>166</v>
      </c>
      <c r="H11" s="252">
        <v>4600000</v>
      </c>
      <c r="I11" s="81" t="s">
        <v>167</v>
      </c>
      <c r="J11" s="81">
        <v>1093</v>
      </c>
      <c r="K11" s="69">
        <v>51020103</v>
      </c>
      <c r="L11" s="102" t="s">
        <v>172</v>
      </c>
      <c r="M11" s="102" t="s">
        <v>169</v>
      </c>
    </row>
    <row r="12" spans="1:17" s="246" customFormat="1" ht="55.5" customHeight="1" x14ac:dyDescent="0.25">
      <c r="B12" s="155">
        <v>3</v>
      </c>
      <c r="C12" s="251" t="s">
        <v>184</v>
      </c>
      <c r="D12" s="87" t="s">
        <v>161</v>
      </c>
      <c r="E12" s="78" t="s">
        <v>165</v>
      </c>
      <c r="F12" s="78" t="s">
        <v>174</v>
      </c>
      <c r="G12" s="69" t="s">
        <v>166</v>
      </c>
      <c r="H12" s="78" t="s">
        <v>173</v>
      </c>
      <c r="I12" s="77" t="s">
        <v>167</v>
      </c>
      <c r="J12" s="77">
        <v>1093</v>
      </c>
      <c r="K12" s="81">
        <v>51050201</v>
      </c>
      <c r="L12" s="77" t="s">
        <v>175</v>
      </c>
      <c r="M12" s="102" t="s">
        <v>169</v>
      </c>
    </row>
    <row r="13" spans="1:17" s="246" customFormat="1" ht="40.5" customHeight="1" x14ac:dyDescent="0.25">
      <c r="B13" s="155">
        <v>4</v>
      </c>
      <c r="C13" s="251" t="s">
        <v>185</v>
      </c>
      <c r="D13" s="87" t="s">
        <v>161</v>
      </c>
      <c r="E13" s="70" t="s">
        <v>177</v>
      </c>
      <c r="F13" s="70" t="s">
        <v>176</v>
      </c>
      <c r="G13" s="69" t="s">
        <v>166</v>
      </c>
      <c r="H13" s="101">
        <v>432190</v>
      </c>
      <c r="I13" s="69" t="s">
        <v>167</v>
      </c>
      <c r="J13" s="69">
        <v>1093</v>
      </c>
      <c r="K13" s="69">
        <v>51110102</v>
      </c>
      <c r="L13" s="69" t="s">
        <v>172</v>
      </c>
      <c r="M13" s="69" t="s">
        <v>178</v>
      </c>
    </row>
    <row r="14" spans="1:17" s="246" customFormat="1" ht="40.5" customHeight="1" x14ac:dyDescent="0.25">
      <c r="B14" s="155">
        <v>5</v>
      </c>
      <c r="C14" s="251" t="s">
        <v>186</v>
      </c>
      <c r="D14" s="87" t="s">
        <v>161</v>
      </c>
      <c r="E14" s="70" t="s">
        <v>165</v>
      </c>
      <c r="F14" s="70" t="s">
        <v>179</v>
      </c>
      <c r="G14" s="69" t="s">
        <v>166</v>
      </c>
      <c r="H14" s="101">
        <v>250000</v>
      </c>
      <c r="I14" s="69" t="s">
        <v>167</v>
      </c>
      <c r="J14" s="69">
        <v>1093</v>
      </c>
      <c r="K14" s="69">
        <v>51110103</v>
      </c>
      <c r="L14" s="69" t="s">
        <v>172</v>
      </c>
      <c r="M14" s="102" t="s">
        <v>169</v>
      </c>
    </row>
    <row r="15" spans="1:17" s="246" customFormat="1" ht="75.75" customHeight="1" x14ac:dyDescent="0.25">
      <c r="B15" s="155">
        <v>6</v>
      </c>
      <c r="C15" s="251" t="s">
        <v>187</v>
      </c>
      <c r="D15" s="87" t="s">
        <v>161</v>
      </c>
      <c r="E15" s="70" t="s">
        <v>180</v>
      </c>
      <c r="F15" s="70" t="s">
        <v>182</v>
      </c>
      <c r="G15" s="69" t="s">
        <v>166</v>
      </c>
      <c r="H15" s="101">
        <v>650000</v>
      </c>
      <c r="I15" s="69" t="s">
        <v>167</v>
      </c>
      <c r="J15" s="69">
        <v>1093</v>
      </c>
      <c r="K15" s="69">
        <v>51140102</v>
      </c>
      <c r="L15" s="69" t="s">
        <v>172</v>
      </c>
      <c r="M15" s="102" t="s">
        <v>181</v>
      </c>
    </row>
    <row r="16" spans="1:17" s="246" customFormat="1" ht="58.5" customHeight="1" x14ac:dyDescent="0.25">
      <c r="B16" s="155">
        <v>7</v>
      </c>
      <c r="C16" s="251" t="s">
        <v>188</v>
      </c>
      <c r="D16" s="87" t="s">
        <v>161</v>
      </c>
      <c r="E16" s="70" t="s">
        <v>165</v>
      </c>
      <c r="F16" s="70" t="s">
        <v>189</v>
      </c>
      <c r="G16" s="69" t="s">
        <v>166</v>
      </c>
      <c r="H16" s="101">
        <v>190512</v>
      </c>
      <c r="I16" s="69" t="s">
        <v>167</v>
      </c>
      <c r="J16" s="69">
        <v>1093</v>
      </c>
      <c r="K16" s="69">
        <v>51140115</v>
      </c>
      <c r="L16" s="69" t="s">
        <v>172</v>
      </c>
      <c r="M16" s="102" t="s">
        <v>169</v>
      </c>
    </row>
    <row r="17" spans="2:13" s="246" customFormat="1" ht="40.5" customHeight="1" x14ac:dyDescent="0.25">
      <c r="B17" s="155">
        <v>8</v>
      </c>
      <c r="C17" s="253" t="s">
        <v>190</v>
      </c>
      <c r="D17" s="87" t="s">
        <v>161</v>
      </c>
      <c r="E17" s="70" t="s">
        <v>165</v>
      </c>
      <c r="F17" s="70" t="s">
        <v>191</v>
      </c>
      <c r="G17" s="69" t="s">
        <v>166</v>
      </c>
      <c r="H17" s="101">
        <v>1644767</v>
      </c>
      <c r="I17" s="69" t="s">
        <v>167</v>
      </c>
      <c r="J17" s="69">
        <v>1093</v>
      </c>
      <c r="K17" s="69">
        <v>51140127</v>
      </c>
      <c r="L17" s="69" t="s">
        <v>172</v>
      </c>
      <c r="M17" s="102" t="s">
        <v>169</v>
      </c>
    </row>
    <row r="18" spans="2:13" s="246" customFormat="1" ht="71.25" customHeight="1" x14ac:dyDescent="0.25">
      <c r="B18" s="155">
        <v>9</v>
      </c>
      <c r="C18" s="254" t="s">
        <v>192</v>
      </c>
      <c r="D18" s="87" t="s">
        <v>161</v>
      </c>
      <c r="E18" s="70" t="s">
        <v>165</v>
      </c>
      <c r="F18" s="70" t="s">
        <v>193</v>
      </c>
      <c r="G18" s="69" t="s">
        <v>166</v>
      </c>
      <c r="H18" s="101">
        <v>4199270</v>
      </c>
      <c r="I18" s="69" t="s">
        <v>167</v>
      </c>
      <c r="J18" s="69">
        <v>1093</v>
      </c>
      <c r="K18" s="69">
        <v>51100703</v>
      </c>
      <c r="L18" s="69" t="s">
        <v>172</v>
      </c>
      <c r="M18" s="102" t="s">
        <v>169</v>
      </c>
    </row>
    <row r="19" spans="2:13" s="246" customFormat="1" ht="64.5" customHeight="1" x14ac:dyDescent="0.25">
      <c r="B19" s="155">
        <v>10</v>
      </c>
      <c r="C19" s="251" t="s">
        <v>196</v>
      </c>
      <c r="D19" s="87" t="s">
        <v>161</v>
      </c>
      <c r="E19" s="70" t="s">
        <v>165</v>
      </c>
      <c r="F19" s="70" t="s">
        <v>194</v>
      </c>
      <c r="G19" s="69" t="s">
        <v>166</v>
      </c>
      <c r="H19" s="101">
        <v>90500</v>
      </c>
      <c r="I19" s="69" t="s">
        <v>167</v>
      </c>
      <c r="J19" s="69">
        <v>1093</v>
      </c>
      <c r="K19" s="69">
        <v>51090110</v>
      </c>
      <c r="L19" s="69" t="s">
        <v>172</v>
      </c>
      <c r="M19" s="102" t="s">
        <v>169</v>
      </c>
    </row>
    <row r="20" spans="2:13" s="246" customFormat="1" ht="40.5" customHeight="1" x14ac:dyDescent="0.25">
      <c r="B20" s="155">
        <v>11</v>
      </c>
      <c r="C20" s="251" t="s">
        <v>197</v>
      </c>
      <c r="D20" s="87" t="s">
        <v>161</v>
      </c>
      <c r="E20" s="70" t="s">
        <v>201</v>
      </c>
      <c r="F20" s="70" t="s">
        <v>195</v>
      </c>
      <c r="G20" s="69" t="s">
        <v>166</v>
      </c>
      <c r="H20" s="70" t="s">
        <v>200</v>
      </c>
      <c r="I20" s="69" t="s">
        <v>167</v>
      </c>
      <c r="J20" s="69">
        <v>1093</v>
      </c>
      <c r="K20" s="69">
        <v>51010601</v>
      </c>
      <c r="L20" s="69" t="s">
        <v>172</v>
      </c>
      <c r="M20" s="102" t="s">
        <v>169</v>
      </c>
    </row>
    <row r="21" spans="2:13" s="246" customFormat="1" ht="40.5" customHeight="1" x14ac:dyDescent="0.25">
      <c r="B21" s="155">
        <v>12</v>
      </c>
      <c r="C21" s="251" t="s">
        <v>198</v>
      </c>
      <c r="D21" s="87" t="s">
        <v>161</v>
      </c>
      <c r="E21" s="70" t="s">
        <v>202</v>
      </c>
      <c r="F21" s="70" t="s">
        <v>195</v>
      </c>
      <c r="G21" s="69" t="s">
        <v>166</v>
      </c>
      <c r="H21" s="101">
        <v>0</v>
      </c>
      <c r="I21" s="69" t="s">
        <v>167</v>
      </c>
      <c r="J21" s="69">
        <v>1093</v>
      </c>
      <c r="K21" s="69">
        <v>51140107</v>
      </c>
      <c r="L21" s="69" t="s">
        <v>172</v>
      </c>
      <c r="M21" s="102" t="s">
        <v>169</v>
      </c>
    </row>
    <row r="22" spans="2:13" s="246" customFormat="1" ht="40.5" customHeight="1" x14ac:dyDescent="0.25">
      <c r="B22" s="155">
        <v>13</v>
      </c>
      <c r="C22" s="251" t="s">
        <v>199</v>
      </c>
      <c r="D22" s="87" t="s">
        <v>161</v>
      </c>
      <c r="E22" s="70" t="s">
        <v>203</v>
      </c>
      <c r="F22" s="70" t="s">
        <v>195</v>
      </c>
      <c r="G22" s="69" t="s">
        <v>166</v>
      </c>
      <c r="H22" s="101">
        <v>0</v>
      </c>
      <c r="I22" s="69" t="s">
        <v>167</v>
      </c>
      <c r="J22" s="69">
        <v>1093</v>
      </c>
      <c r="K22" s="69">
        <v>51140130</v>
      </c>
      <c r="L22" s="69" t="s">
        <v>172</v>
      </c>
      <c r="M22" s="102" t="s">
        <v>169</v>
      </c>
    </row>
    <row r="23" spans="2:13" s="255" customFormat="1" ht="92.4" x14ac:dyDescent="0.25">
      <c r="B23" s="155">
        <v>14</v>
      </c>
      <c r="C23" s="69" t="s">
        <v>205</v>
      </c>
      <c r="D23" s="69" t="s">
        <v>161</v>
      </c>
      <c r="E23" s="69" t="s">
        <v>206</v>
      </c>
      <c r="F23" s="69" t="s">
        <v>207</v>
      </c>
      <c r="G23" s="69" t="s">
        <v>166</v>
      </c>
      <c r="H23" s="103">
        <v>3841132</v>
      </c>
      <c r="I23" s="69" t="s">
        <v>208</v>
      </c>
      <c r="J23" s="69">
        <v>205</v>
      </c>
      <c r="K23" s="69">
        <v>51140127</v>
      </c>
      <c r="L23" s="69" t="s">
        <v>209</v>
      </c>
      <c r="M23" s="102" t="s">
        <v>210</v>
      </c>
    </row>
    <row r="24" spans="2:13" s="255" customFormat="1" ht="105.6" x14ac:dyDescent="0.25">
      <c r="B24" s="155">
        <v>15</v>
      </c>
      <c r="C24" s="69" t="s">
        <v>205</v>
      </c>
      <c r="D24" s="69" t="s">
        <v>161</v>
      </c>
      <c r="E24" s="69" t="s">
        <v>211</v>
      </c>
      <c r="F24" s="69" t="s">
        <v>212</v>
      </c>
      <c r="G24" s="69" t="s">
        <v>166</v>
      </c>
      <c r="H24" s="103">
        <v>17000000</v>
      </c>
      <c r="I24" s="69" t="s">
        <v>208</v>
      </c>
      <c r="J24" s="69">
        <v>205</v>
      </c>
      <c r="K24" s="69">
        <v>51020101</v>
      </c>
      <c r="L24" s="69" t="s">
        <v>209</v>
      </c>
      <c r="M24" s="102" t="s">
        <v>210</v>
      </c>
    </row>
    <row r="25" spans="2:13" s="255" customFormat="1" ht="66" x14ac:dyDescent="0.25">
      <c r="B25" s="155">
        <v>16</v>
      </c>
      <c r="C25" s="69" t="s">
        <v>205</v>
      </c>
      <c r="D25" s="69" t="s">
        <v>161</v>
      </c>
      <c r="E25" s="69" t="s">
        <v>213</v>
      </c>
      <c r="F25" s="69" t="s">
        <v>214</v>
      </c>
      <c r="G25" s="69">
        <v>1</v>
      </c>
      <c r="H25" s="103">
        <v>10000000</v>
      </c>
      <c r="I25" s="69" t="s">
        <v>208</v>
      </c>
      <c r="J25" s="69">
        <v>205</v>
      </c>
      <c r="K25" s="69">
        <v>51070701</v>
      </c>
      <c r="L25" s="69" t="s">
        <v>215</v>
      </c>
      <c r="M25" s="102" t="s">
        <v>216</v>
      </c>
    </row>
    <row r="26" spans="2:13" s="255" customFormat="1" ht="92.4" x14ac:dyDescent="0.25">
      <c r="B26" s="155">
        <v>17</v>
      </c>
      <c r="C26" s="69" t="s">
        <v>205</v>
      </c>
      <c r="D26" s="69" t="s">
        <v>161</v>
      </c>
      <c r="E26" s="69" t="s">
        <v>217</v>
      </c>
      <c r="F26" s="69" t="s">
        <v>218</v>
      </c>
      <c r="G26" s="69" t="s">
        <v>166</v>
      </c>
      <c r="H26" s="103">
        <v>3500000</v>
      </c>
      <c r="I26" s="69" t="s">
        <v>208</v>
      </c>
      <c r="J26" s="69">
        <v>205</v>
      </c>
      <c r="K26" s="69">
        <v>51090102</v>
      </c>
      <c r="L26" s="69" t="s">
        <v>209</v>
      </c>
      <c r="M26" s="102" t="s">
        <v>210</v>
      </c>
    </row>
    <row r="27" spans="2:13" s="255" customFormat="1" ht="92.4" x14ac:dyDescent="0.25">
      <c r="B27" s="155">
        <v>18</v>
      </c>
      <c r="C27" s="69" t="s">
        <v>205</v>
      </c>
      <c r="D27" s="69" t="s">
        <v>161</v>
      </c>
      <c r="E27" s="69" t="s">
        <v>217</v>
      </c>
      <c r="F27" s="69" t="s">
        <v>219</v>
      </c>
      <c r="G27" s="69" t="s">
        <v>166</v>
      </c>
      <c r="H27" s="103">
        <v>3500000</v>
      </c>
      <c r="I27" s="69" t="s">
        <v>208</v>
      </c>
      <c r="J27" s="69">
        <v>205</v>
      </c>
      <c r="K27" s="69">
        <v>51090104</v>
      </c>
      <c r="L27" s="69" t="s">
        <v>209</v>
      </c>
      <c r="M27" s="102" t="s">
        <v>210</v>
      </c>
    </row>
    <row r="28" spans="2:13" s="255" customFormat="1" ht="92.4" x14ac:dyDescent="0.25">
      <c r="B28" s="155">
        <v>19</v>
      </c>
      <c r="C28" s="69" t="s">
        <v>205</v>
      </c>
      <c r="D28" s="69" t="s">
        <v>161</v>
      </c>
      <c r="E28" s="69" t="s">
        <v>220</v>
      </c>
      <c r="F28" s="69" t="s">
        <v>221</v>
      </c>
      <c r="G28" s="69">
        <v>1</v>
      </c>
      <c r="H28" s="103">
        <v>2800000</v>
      </c>
      <c r="I28" s="69" t="s">
        <v>208</v>
      </c>
      <c r="J28" s="69">
        <v>205</v>
      </c>
      <c r="K28" s="69">
        <v>51100703</v>
      </c>
      <c r="L28" s="69" t="s">
        <v>209</v>
      </c>
      <c r="M28" s="102" t="s">
        <v>210</v>
      </c>
    </row>
    <row r="29" spans="2:13" s="255" customFormat="1" ht="92.4" x14ac:dyDescent="0.25">
      <c r="B29" s="155">
        <v>20</v>
      </c>
      <c r="C29" s="69" t="s">
        <v>205</v>
      </c>
      <c r="D29" s="69" t="s">
        <v>161</v>
      </c>
      <c r="E29" s="69" t="s">
        <v>222</v>
      </c>
      <c r="F29" s="69" t="s">
        <v>223</v>
      </c>
      <c r="G29" s="69" t="s">
        <v>166</v>
      </c>
      <c r="H29" s="103">
        <v>1000000</v>
      </c>
      <c r="I29" s="69" t="s">
        <v>208</v>
      </c>
      <c r="J29" s="69">
        <v>205</v>
      </c>
      <c r="K29" s="69">
        <v>51110101</v>
      </c>
      <c r="L29" s="69" t="s">
        <v>209</v>
      </c>
      <c r="M29" s="102" t="s">
        <v>210</v>
      </c>
    </row>
    <row r="30" spans="2:13" s="255" customFormat="1" ht="92.4" x14ac:dyDescent="0.25">
      <c r="B30" s="155">
        <v>21</v>
      </c>
      <c r="C30" s="69" t="s">
        <v>205</v>
      </c>
      <c r="D30" s="69" t="s">
        <v>161</v>
      </c>
      <c r="E30" s="69" t="s">
        <v>222</v>
      </c>
      <c r="F30" s="69" t="s">
        <v>224</v>
      </c>
      <c r="G30" s="69" t="s">
        <v>166</v>
      </c>
      <c r="H30" s="103">
        <v>2000000</v>
      </c>
      <c r="I30" s="69" t="s">
        <v>208</v>
      </c>
      <c r="J30" s="69">
        <v>205</v>
      </c>
      <c r="K30" s="69">
        <v>51110102</v>
      </c>
      <c r="L30" s="69" t="s">
        <v>209</v>
      </c>
      <c r="M30" s="102" t="s">
        <v>210</v>
      </c>
    </row>
    <row r="31" spans="2:13" s="255" customFormat="1" ht="92.4" x14ac:dyDescent="0.25">
      <c r="B31" s="155">
        <v>22</v>
      </c>
      <c r="C31" s="69" t="s">
        <v>205</v>
      </c>
      <c r="D31" s="69" t="s">
        <v>161</v>
      </c>
      <c r="E31" s="69" t="s">
        <v>206</v>
      </c>
      <c r="F31" s="69" t="s">
        <v>225</v>
      </c>
      <c r="G31" s="69" t="s">
        <v>166</v>
      </c>
      <c r="H31" s="103">
        <v>500000</v>
      </c>
      <c r="I31" s="69" t="s">
        <v>208</v>
      </c>
      <c r="J31" s="69">
        <v>205</v>
      </c>
      <c r="K31" s="69">
        <v>51140115</v>
      </c>
      <c r="L31" s="69" t="s">
        <v>209</v>
      </c>
      <c r="M31" s="102" t="s">
        <v>210</v>
      </c>
    </row>
    <row r="32" spans="2:13" s="255" customFormat="1" ht="92.4" x14ac:dyDescent="0.25">
      <c r="B32" s="155">
        <v>23</v>
      </c>
      <c r="C32" s="69" t="s">
        <v>205</v>
      </c>
      <c r="D32" s="69" t="s">
        <v>161</v>
      </c>
      <c r="E32" s="69" t="s">
        <v>220</v>
      </c>
      <c r="F32" s="69" t="s">
        <v>226</v>
      </c>
      <c r="G32" s="102">
        <v>3</v>
      </c>
      <c r="H32" s="103">
        <v>1350000</v>
      </c>
      <c r="I32" s="69" t="s">
        <v>227</v>
      </c>
      <c r="J32" s="69">
        <v>2002000201</v>
      </c>
      <c r="K32" s="81">
        <v>15110101</v>
      </c>
      <c r="L32" s="69" t="s">
        <v>209</v>
      </c>
      <c r="M32" s="102" t="s">
        <v>210</v>
      </c>
    </row>
    <row r="33" spans="2:15" s="255" customFormat="1" ht="92.4" x14ac:dyDescent="0.25">
      <c r="B33" s="155">
        <v>24</v>
      </c>
      <c r="C33" s="69" t="s">
        <v>205</v>
      </c>
      <c r="D33" s="69" t="s">
        <v>161</v>
      </c>
      <c r="E33" s="69" t="s">
        <v>220</v>
      </c>
      <c r="F33" s="77" t="s">
        <v>228</v>
      </c>
      <c r="G33" s="77">
        <v>2</v>
      </c>
      <c r="H33" s="103">
        <v>6000000</v>
      </c>
      <c r="I33" s="69" t="s">
        <v>227</v>
      </c>
      <c r="J33" s="69">
        <v>2002000201</v>
      </c>
      <c r="K33" s="77">
        <v>15090102</v>
      </c>
      <c r="L33" s="69" t="s">
        <v>209</v>
      </c>
      <c r="M33" s="102" t="s">
        <v>210</v>
      </c>
    </row>
    <row r="34" spans="2:15" s="255" customFormat="1" ht="52.8" x14ac:dyDescent="0.25">
      <c r="B34" s="155">
        <v>25</v>
      </c>
      <c r="C34" s="70" t="s">
        <v>229</v>
      </c>
      <c r="D34" s="87" t="s">
        <v>161</v>
      </c>
      <c r="E34" s="104" t="s">
        <v>230</v>
      </c>
      <c r="F34" s="69" t="s">
        <v>231</v>
      </c>
      <c r="G34" s="69" t="s">
        <v>166</v>
      </c>
      <c r="H34" s="105">
        <v>20000000</v>
      </c>
      <c r="I34" s="69" t="s">
        <v>232</v>
      </c>
      <c r="J34" s="69">
        <v>231</v>
      </c>
      <c r="K34" s="69">
        <v>51140102</v>
      </c>
      <c r="L34" s="69" t="s">
        <v>233</v>
      </c>
      <c r="M34" s="102" t="s">
        <v>234</v>
      </c>
    </row>
    <row r="35" spans="2:15" s="255" customFormat="1" ht="79.2" x14ac:dyDescent="0.25">
      <c r="B35" s="155">
        <v>26</v>
      </c>
      <c r="C35" s="70" t="s">
        <v>229</v>
      </c>
      <c r="D35" s="87" t="s">
        <v>161</v>
      </c>
      <c r="E35" s="104" t="s">
        <v>235</v>
      </c>
      <c r="F35" s="69" t="s">
        <v>236</v>
      </c>
      <c r="G35" s="69" t="s">
        <v>166</v>
      </c>
      <c r="H35" s="105">
        <v>20000000</v>
      </c>
      <c r="I35" s="69" t="s">
        <v>232</v>
      </c>
      <c r="J35" s="69">
        <v>231</v>
      </c>
      <c r="K35" s="69">
        <v>51140116</v>
      </c>
      <c r="L35" s="69" t="s">
        <v>233</v>
      </c>
      <c r="M35" s="102" t="s">
        <v>234</v>
      </c>
    </row>
    <row r="36" spans="2:15" s="255" customFormat="1" ht="56.25" customHeight="1" x14ac:dyDescent="0.25">
      <c r="B36" s="155">
        <v>27</v>
      </c>
      <c r="C36" s="70" t="s">
        <v>229</v>
      </c>
      <c r="D36" s="87" t="s">
        <v>161</v>
      </c>
      <c r="E36" s="104" t="s">
        <v>230</v>
      </c>
      <c r="F36" s="69" t="s">
        <v>237</v>
      </c>
      <c r="G36" s="69" t="s">
        <v>166</v>
      </c>
      <c r="H36" s="105">
        <v>20000000</v>
      </c>
      <c r="I36" s="69" t="s">
        <v>232</v>
      </c>
      <c r="J36" s="69">
        <v>231</v>
      </c>
      <c r="K36" s="69">
        <v>51140127</v>
      </c>
      <c r="L36" s="69" t="s">
        <v>233</v>
      </c>
      <c r="M36" s="102" t="s">
        <v>238</v>
      </c>
    </row>
    <row r="37" spans="2:15" s="255" customFormat="1" ht="56.25" customHeight="1" x14ac:dyDescent="0.25">
      <c r="B37" s="155">
        <v>28</v>
      </c>
      <c r="C37" s="70" t="s">
        <v>239</v>
      </c>
      <c r="D37" s="87" t="s">
        <v>161</v>
      </c>
      <c r="E37" s="104" t="s">
        <v>235</v>
      </c>
      <c r="F37" s="69" t="s">
        <v>240</v>
      </c>
      <c r="G37" s="69" t="s">
        <v>166</v>
      </c>
      <c r="H37" s="105">
        <v>40800000</v>
      </c>
      <c r="I37" s="69" t="s">
        <v>241</v>
      </c>
      <c r="J37" s="69">
        <v>231</v>
      </c>
      <c r="K37" s="69">
        <v>51020101</v>
      </c>
      <c r="L37" s="69" t="s">
        <v>175</v>
      </c>
      <c r="M37" s="102" t="s">
        <v>234</v>
      </c>
    </row>
    <row r="38" spans="2:15" s="255" customFormat="1" ht="56.25" customHeight="1" x14ac:dyDescent="0.25">
      <c r="B38" s="155">
        <v>29</v>
      </c>
      <c r="C38" s="70" t="s">
        <v>239</v>
      </c>
      <c r="D38" s="87" t="s">
        <v>161</v>
      </c>
      <c r="E38" s="104" t="s">
        <v>230</v>
      </c>
      <c r="F38" s="69" t="s">
        <v>242</v>
      </c>
      <c r="G38" s="69" t="s">
        <v>166</v>
      </c>
      <c r="H38" s="105">
        <v>40800000</v>
      </c>
      <c r="I38" s="69" t="s">
        <v>243</v>
      </c>
      <c r="J38" s="69">
        <v>231</v>
      </c>
      <c r="K38" s="69">
        <v>51020102</v>
      </c>
      <c r="L38" s="69" t="s">
        <v>175</v>
      </c>
      <c r="M38" s="102" t="s">
        <v>234</v>
      </c>
    </row>
    <row r="39" spans="2:15" s="255" customFormat="1" ht="56.25" customHeight="1" x14ac:dyDescent="0.25">
      <c r="B39" s="155">
        <v>30</v>
      </c>
      <c r="C39" s="70" t="s">
        <v>229</v>
      </c>
      <c r="D39" s="87" t="s">
        <v>161</v>
      </c>
      <c r="E39" s="104" t="s">
        <v>230</v>
      </c>
      <c r="F39" s="69" t="s">
        <v>244</v>
      </c>
      <c r="G39" s="69" t="s">
        <v>166</v>
      </c>
      <c r="H39" s="105">
        <v>10000000</v>
      </c>
      <c r="I39" s="69" t="s">
        <v>245</v>
      </c>
      <c r="J39" s="69">
        <v>231</v>
      </c>
      <c r="K39" s="69">
        <v>51090106</v>
      </c>
      <c r="L39" s="69" t="s">
        <v>233</v>
      </c>
      <c r="M39" s="102" t="s">
        <v>234</v>
      </c>
    </row>
    <row r="40" spans="2:15" s="255" customFormat="1" ht="56.25" customHeight="1" x14ac:dyDescent="0.3">
      <c r="B40" s="155">
        <v>31</v>
      </c>
      <c r="C40" s="70" t="s">
        <v>229</v>
      </c>
      <c r="D40" s="87" t="s">
        <v>161</v>
      </c>
      <c r="E40" s="104" t="s">
        <v>230</v>
      </c>
      <c r="F40" s="69" t="s">
        <v>246</v>
      </c>
      <c r="G40" s="69" t="s">
        <v>166</v>
      </c>
      <c r="H40" s="105">
        <v>14484389</v>
      </c>
      <c r="I40" s="69" t="s">
        <v>245</v>
      </c>
      <c r="J40" s="69">
        <v>231</v>
      </c>
      <c r="K40" s="69">
        <v>51011401</v>
      </c>
      <c r="L40" s="69" t="s">
        <v>233</v>
      </c>
      <c r="M40" s="102" t="s">
        <v>234</v>
      </c>
      <c r="O40" s="256"/>
    </row>
    <row r="41" spans="2:15" s="255" customFormat="1" ht="56.25" customHeight="1" x14ac:dyDescent="0.25">
      <c r="B41" s="155">
        <v>32</v>
      </c>
      <c r="C41" s="70" t="s">
        <v>247</v>
      </c>
      <c r="D41" s="87" t="s">
        <v>248</v>
      </c>
      <c r="E41" s="70" t="s">
        <v>220</v>
      </c>
      <c r="F41" s="70" t="s">
        <v>249</v>
      </c>
      <c r="G41" s="70" t="s">
        <v>250</v>
      </c>
      <c r="H41" s="70" t="s">
        <v>251</v>
      </c>
      <c r="I41" s="69" t="s">
        <v>252</v>
      </c>
      <c r="J41" s="69">
        <v>351</v>
      </c>
      <c r="K41" s="69">
        <v>51050101</v>
      </c>
      <c r="L41" s="69" t="s">
        <v>253</v>
      </c>
      <c r="M41" s="81" t="s">
        <v>220</v>
      </c>
    </row>
    <row r="42" spans="2:15" s="255" customFormat="1" ht="56.25" customHeight="1" x14ac:dyDescent="0.3">
      <c r="B42" s="155">
        <v>33</v>
      </c>
      <c r="C42" s="106" t="s">
        <v>254</v>
      </c>
      <c r="D42" s="87" t="s">
        <v>248</v>
      </c>
      <c r="E42" s="70" t="s">
        <v>255</v>
      </c>
      <c r="F42" s="88" t="s">
        <v>256</v>
      </c>
      <c r="G42" s="70" t="s">
        <v>250</v>
      </c>
      <c r="H42" s="70" t="s">
        <v>257</v>
      </c>
      <c r="I42" s="69" t="s">
        <v>252</v>
      </c>
      <c r="J42" s="69">
        <v>351</v>
      </c>
      <c r="K42" s="257">
        <v>51010601</v>
      </c>
      <c r="L42" s="69" t="s">
        <v>258</v>
      </c>
      <c r="M42" s="81" t="s">
        <v>259</v>
      </c>
    </row>
    <row r="43" spans="2:15" s="255" customFormat="1" ht="56.25" customHeight="1" x14ac:dyDescent="0.25">
      <c r="B43" s="155">
        <v>34</v>
      </c>
      <c r="C43" s="106" t="s">
        <v>254</v>
      </c>
      <c r="D43" s="87" t="s">
        <v>248</v>
      </c>
      <c r="E43" s="88" t="s">
        <v>260</v>
      </c>
      <c r="F43" s="88" t="s">
        <v>261</v>
      </c>
      <c r="G43" s="79" t="s">
        <v>250</v>
      </c>
      <c r="H43" s="79" t="s">
        <v>262</v>
      </c>
      <c r="I43" s="81" t="s">
        <v>252</v>
      </c>
      <c r="J43" s="81">
        <v>351</v>
      </c>
      <c r="K43" s="81">
        <v>51110101</v>
      </c>
      <c r="L43" s="77" t="s">
        <v>258</v>
      </c>
      <c r="M43" s="81" t="s">
        <v>263</v>
      </c>
    </row>
    <row r="44" spans="2:15" s="255" customFormat="1" ht="52.8" x14ac:dyDescent="0.25">
      <c r="B44" s="155">
        <v>35</v>
      </c>
      <c r="C44" s="107" t="s">
        <v>254</v>
      </c>
      <c r="D44" s="87" t="s">
        <v>248</v>
      </c>
      <c r="E44" s="78" t="s">
        <v>255</v>
      </c>
      <c r="F44" s="88" t="s">
        <v>264</v>
      </c>
      <c r="G44" s="78" t="s">
        <v>250</v>
      </c>
      <c r="H44" s="78" t="s">
        <v>265</v>
      </c>
      <c r="I44" s="77" t="s">
        <v>252</v>
      </c>
      <c r="J44" s="77">
        <v>351</v>
      </c>
      <c r="K44" s="77">
        <v>51110102</v>
      </c>
      <c r="L44" s="77" t="s">
        <v>258</v>
      </c>
      <c r="M44" s="77" t="s">
        <v>266</v>
      </c>
    </row>
    <row r="45" spans="2:15" s="255" customFormat="1" ht="39.6" x14ac:dyDescent="0.25">
      <c r="B45" s="155">
        <v>36</v>
      </c>
      <c r="C45" s="70" t="s">
        <v>267</v>
      </c>
      <c r="D45" s="87" t="s">
        <v>248</v>
      </c>
      <c r="E45" s="70" t="s">
        <v>268</v>
      </c>
      <c r="F45" s="70" t="s">
        <v>269</v>
      </c>
      <c r="G45" s="70" t="s">
        <v>250</v>
      </c>
      <c r="H45" s="70" t="s">
        <v>270</v>
      </c>
      <c r="I45" s="69" t="s">
        <v>252</v>
      </c>
      <c r="J45" s="69">
        <v>351</v>
      </c>
      <c r="K45" s="69">
        <v>51140102</v>
      </c>
      <c r="L45" s="69" t="s">
        <v>253</v>
      </c>
      <c r="M45" s="69" t="s">
        <v>271</v>
      </c>
    </row>
    <row r="46" spans="2:15" s="255" customFormat="1" ht="39.6" x14ac:dyDescent="0.25">
      <c r="B46" s="155">
        <v>37</v>
      </c>
      <c r="C46" s="70" t="s">
        <v>267</v>
      </c>
      <c r="D46" s="87" t="s">
        <v>248</v>
      </c>
      <c r="E46" s="70" t="s">
        <v>272</v>
      </c>
      <c r="F46" s="70" t="s">
        <v>269</v>
      </c>
      <c r="G46" s="70" t="s">
        <v>250</v>
      </c>
      <c r="H46" s="70" t="s">
        <v>265</v>
      </c>
      <c r="I46" s="69" t="s">
        <v>252</v>
      </c>
      <c r="J46" s="69">
        <v>351</v>
      </c>
      <c r="K46" s="69">
        <v>51140110</v>
      </c>
      <c r="L46" s="69" t="s">
        <v>253</v>
      </c>
      <c r="M46" s="69" t="s">
        <v>273</v>
      </c>
    </row>
    <row r="47" spans="2:15" s="255" customFormat="1" ht="39.6" x14ac:dyDescent="0.25">
      <c r="B47" s="155">
        <v>38</v>
      </c>
      <c r="C47" s="70" t="s">
        <v>267</v>
      </c>
      <c r="D47" s="87" t="s">
        <v>248</v>
      </c>
      <c r="E47" s="70" t="s">
        <v>274</v>
      </c>
      <c r="F47" s="70" t="s">
        <v>275</v>
      </c>
      <c r="G47" s="70" t="s">
        <v>250</v>
      </c>
      <c r="H47" s="70" t="s">
        <v>276</v>
      </c>
      <c r="I47" s="69" t="s">
        <v>252</v>
      </c>
      <c r="J47" s="69">
        <v>351</v>
      </c>
      <c r="K47" s="69">
        <v>51140115</v>
      </c>
      <c r="L47" s="69" t="s">
        <v>253</v>
      </c>
      <c r="M47" s="69" t="s">
        <v>277</v>
      </c>
    </row>
    <row r="48" spans="2:15" s="255" customFormat="1" ht="39.6" x14ac:dyDescent="0.25">
      <c r="B48" s="155">
        <v>39</v>
      </c>
      <c r="C48" s="70" t="s">
        <v>267</v>
      </c>
      <c r="D48" s="87" t="s">
        <v>248</v>
      </c>
      <c r="E48" s="70" t="s">
        <v>274</v>
      </c>
      <c r="F48" s="70" t="s">
        <v>278</v>
      </c>
      <c r="G48" s="70" t="s">
        <v>250</v>
      </c>
      <c r="H48" s="70" t="s">
        <v>279</v>
      </c>
      <c r="I48" s="69" t="s">
        <v>252</v>
      </c>
      <c r="J48" s="69">
        <v>351</v>
      </c>
      <c r="K48" s="69">
        <v>51140144</v>
      </c>
      <c r="L48" s="69" t="s">
        <v>253</v>
      </c>
      <c r="M48" s="69" t="s">
        <v>277</v>
      </c>
    </row>
    <row r="49" spans="2:13" s="255" customFormat="1" ht="52.8" x14ac:dyDescent="0.25">
      <c r="B49" s="155">
        <v>40</v>
      </c>
      <c r="C49" s="70" t="s">
        <v>267</v>
      </c>
      <c r="D49" s="87" t="s">
        <v>248</v>
      </c>
      <c r="E49" s="70" t="s">
        <v>280</v>
      </c>
      <c r="F49" s="70" t="s">
        <v>281</v>
      </c>
      <c r="G49" s="70" t="s">
        <v>250</v>
      </c>
      <c r="H49" s="70" t="s">
        <v>282</v>
      </c>
      <c r="I49" s="69" t="s">
        <v>252</v>
      </c>
      <c r="J49" s="69">
        <v>351</v>
      </c>
      <c r="K49" s="69">
        <v>51140125</v>
      </c>
      <c r="L49" s="69" t="s">
        <v>253</v>
      </c>
      <c r="M49" s="69" t="s">
        <v>283</v>
      </c>
    </row>
    <row r="50" spans="2:13" s="255" customFormat="1" ht="52.8" x14ac:dyDescent="0.25">
      <c r="B50" s="155">
        <v>41</v>
      </c>
      <c r="C50" s="70" t="s">
        <v>267</v>
      </c>
      <c r="D50" s="87" t="s">
        <v>248</v>
      </c>
      <c r="E50" s="70" t="s">
        <v>284</v>
      </c>
      <c r="F50" s="70" t="s">
        <v>285</v>
      </c>
      <c r="G50" s="70" t="s">
        <v>250</v>
      </c>
      <c r="H50" s="70" t="s">
        <v>262</v>
      </c>
      <c r="I50" s="69" t="s">
        <v>252</v>
      </c>
      <c r="J50" s="69">
        <v>351</v>
      </c>
      <c r="K50" s="69">
        <v>51140122</v>
      </c>
      <c r="L50" s="69" t="s">
        <v>253</v>
      </c>
      <c r="M50" s="69" t="s">
        <v>286</v>
      </c>
    </row>
    <row r="51" spans="2:13" s="255" customFormat="1" ht="39.6" x14ac:dyDescent="0.25">
      <c r="B51" s="155">
        <v>42</v>
      </c>
      <c r="C51" s="70" t="s">
        <v>267</v>
      </c>
      <c r="D51" s="87" t="s">
        <v>248</v>
      </c>
      <c r="E51" s="70" t="s">
        <v>287</v>
      </c>
      <c r="F51" s="70" t="s">
        <v>288</v>
      </c>
      <c r="G51" s="70" t="s">
        <v>250</v>
      </c>
      <c r="H51" s="70" t="s">
        <v>289</v>
      </c>
      <c r="I51" s="69" t="s">
        <v>252</v>
      </c>
      <c r="J51" s="69">
        <v>351</v>
      </c>
      <c r="K51" s="69">
        <v>51140142</v>
      </c>
      <c r="L51" s="69" t="s">
        <v>253</v>
      </c>
      <c r="M51" s="69"/>
    </row>
    <row r="52" spans="2:13" s="255" customFormat="1" ht="39.6" x14ac:dyDescent="0.25">
      <c r="B52" s="155">
        <v>43</v>
      </c>
      <c r="C52" s="70" t="s">
        <v>267</v>
      </c>
      <c r="D52" s="87" t="s">
        <v>248</v>
      </c>
      <c r="E52" s="70" t="s">
        <v>274</v>
      </c>
      <c r="F52" s="70" t="s">
        <v>290</v>
      </c>
      <c r="G52" s="70" t="s">
        <v>250</v>
      </c>
      <c r="H52" s="70" t="s">
        <v>291</v>
      </c>
      <c r="I52" s="69" t="s">
        <v>252</v>
      </c>
      <c r="J52" s="69">
        <v>351</v>
      </c>
      <c r="K52" s="69">
        <v>51140127</v>
      </c>
      <c r="L52" s="69" t="s">
        <v>253</v>
      </c>
      <c r="M52" s="69" t="s">
        <v>277</v>
      </c>
    </row>
    <row r="53" spans="2:13" s="255" customFormat="1" ht="39.6" x14ac:dyDescent="0.25">
      <c r="B53" s="155">
        <v>44</v>
      </c>
      <c r="C53" s="70" t="s">
        <v>267</v>
      </c>
      <c r="D53" s="87" t="s">
        <v>248</v>
      </c>
      <c r="E53" s="70" t="s">
        <v>292</v>
      </c>
      <c r="F53" s="70" t="s">
        <v>293</v>
      </c>
      <c r="G53" s="70" t="s">
        <v>250</v>
      </c>
      <c r="H53" s="70" t="s">
        <v>294</v>
      </c>
      <c r="I53" s="69" t="s">
        <v>252</v>
      </c>
      <c r="J53" s="69">
        <v>351</v>
      </c>
      <c r="K53" s="69">
        <v>51090110</v>
      </c>
      <c r="L53" s="69" t="s">
        <v>253</v>
      </c>
      <c r="M53" s="69" t="s">
        <v>292</v>
      </c>
    </row>
    <row r="54" spans="2:13" s="255" customFormat="1" ht="39.6" x14ac:dyDescent="0.25">
      <c r="B54" s="155">
        <v>45</v>
      </c>
      <c r="C54" s="70" t="s">
        <v>267</v>
      </c>
      <c r="D54" s="87" t="s">
        <v>248</v>
      </c>
      <c r="E54" s="70" t="s">
        <v>295</v>
      </c>
      <c r="F54" s="70" t="s">
        <v>296</v>
      </c>
      <c r="G54" s="70" t="s">
        <v>250</v>
      </c>
      <c r="H54" s="70" t="s">
        <v>265</v>
      </c>
      <c r="I54" s="69" t="s">
        <v>252</v>
      </c>
      <c r="J54" s="69">
        <v>351</v>
      </c>
      <c r="K54" s="69">
        <v>51090102</v>
      </c>
      <c r="L54" s="69" t="s">
        <v>253</v>
      </c>
      <c r="M54" s="69" t="s">
        <v>297</v>
      </c>
    </row>
    <row r="55" spans="2:13" s="255" customFormat="1" ht="52.8" x14ac:dyDescent="0.25">
      <c r="B55" s="155">
        <v>46</v>
      </c>
      <c r="C55" s="70" t="s">
        <v>267</v>
      </c>
      <c r="D55" s="87" t="s">
        <v>248</v>
      </c>
      <c r="E55" s="70" t="s">
        <v>298</v>
      </c>
      <c r="F55" s="70" t="s">
        <v>299</v>
      </c>
      <c r="G55" s="70" t="s">
        <v>250</v>
      </c>
      <c r="H55" s="70" t="s">
        <v>300</v>
      </c>
      <c r="I55" s="69" t="s">
        <v>252</v>
      </c>
      <c r="J55" s="69">
        <v>351</v>
      </c>
      <c r="K55" s="69">
        <v>51090103</v>
      </c>
      <c r="L55" s="69" t="s">
        <v>301</v>
      </c>
      <c r="M55" s="69" t="s">
        <v>298</v>
      </c>
    </row>
    <row r="56" spans="2:13" s="255" customFormat="1" ht="39.6" x14ac:dyDescent="0.25">
      <c r="B56" s="155">
        <v>47</v>
      </c>
      <c r="C56" s="94" t="s">
        <v>267</v>
      </c>
      <c r="D56" s="87" t="s">
        <v>248</v>
      </c>
      <c r="E56" s="88" t="s">
        <v>268</v>
      </c>
      <c r="F56" s="88" t="s">
        <v>302</v>
      </c>
      <c r="G56" s="79" t="s">
        <v>250</v>
      </c>
      <c r="H56" s="79" t="s">
        <v>303</v>
      </c>
      <c r="I56" s="77" t="s">
        <v>252</v>
      </c>
      <c r="J56" s="77">
        <v>351</v>
      </c>
      <c r="K56" s="77">
        <v>51090104</v>
      </c>
      <c r="L56" s="77" t="s">
        <v>253</v>
      </c>
      <c r="M56" s="77" t="s">
        <v>304</v>
      </c>
    </row>
    <row r="57" spans="2:13" s="255" customFormat="1" ht="26.4" x14ac:dyDescent="0.25">
      <c r="B57" s="155">
        <v>48</v>
      </c>
      <c r="C57" s="70" t="s">
        <v>267</v>
      </c>
      <c r="D57" s="87" t="s">
        <v>161</v>
      </c>
      <c r="E57" s="70" t="s">
        <v>305</v>
      </c>
      <c r="F57" s="87" t="s">
        <v>306</v>
      </c>
      <c r="G57" s="87" t="s">
        <v>307</v>
      </c>
      <c r="H57" s="258">
        <v>3000000</v>
      </c>
      <c r="I57" s="69" t="s">
        <v>167</v>
      </c>
      <c r="J57" s="69">
        <v>319</v>
      </c>
      <c r="K57" s="69">
        <v>51140102</v>
      </c>
      <c r="L57" s="69" t="s">
        <v>308</v>
      </c>
      <c r="M57" s="102" t="s">
        <v>309</v>
      </c>
    </row>
    <row r="58" spans="2:13" s="255" customFormat="1" ht="52.8" x14ac:dyDescent="0.25">
      <c r="B58" s="155">
        <v>49</v>
      </c>
      <c r="C58" s="106" t="s">
        <v>267</v>
      </c>
      <c r="D58" s="87" t="s">
        <v>161</v>
      </c>
      <c r="E58" s="108" t="s">
        <v>310</v>
      </c>
      <c r="F58" s="87" t="s">
        <v>311</v>
      </c>
      <c r="G58" s="109" t="s">
        <v>312</v>
      </c>
      <c r="H58" s="259">
        <v>2000000</v>
      </c>
      <c r="I58" s="81" t="s">
        <v>167</v>
      </c>
      <c r="J58" s="81">
        <v>319</v>
      </c>
      <c r="K58" s="81">
        <v>51140110</v>
      </c>
      <c r="L58" s="81" t="s">
        <v>308</v>
      </c>
      <c r="M58" s="102" t="s">
        <v>310</v>
      </c>
    </row>
    <row r="59" spans="2:13" s="255" customFormat="1" ht="52.8" x14ac:dyDescent="0.25">
      <c r="B59" s="155">
        <v>50</v>
      </c>
      <c r="C59" s="107" t="s">
        <v>267</v>
      </c>
      <c r="D59" s="87" t="s">
        <v>161</v>
      </c>
      <c r="E59" s="78" t="s">
        <v>313</v>
      </c>
      <c r="F59" s="110" t="s">
        <v>314</v>
      </c>
      <c r="G59" s="87" t="s">
        <v>315</v>
      </c>
      <c r="H59" s="260">
        <v>1999947</v>
      </c>
      <c r="I59" s="77" t="s">
        <v>167</v>
      </c>
      <c r="J59" s="77">
        <v>319</v>
      </c>
      <c r="K59" s="77">
        <v>51140115</v>
      </c>
      <c r="L59" s="77" t="s">
        <v>316</v>
      </c>
      <c r="M59" s="77" t="s">
        <v>317</v>
      </c>
    </row>
    <row r="60" spans="2:13" s="255" customFormat="1" ht="52.8" x14ac:dyDescent="0.25">
      <c r="B60" s="155">
        <v>51</v>
      </c>
      <c r="C60" s="70" t="s">
        <v>267</v>
      </c>
      <c r="D60" s="87" t="s">
        <v>161</v>
      </c>
      <c r="E60" s="70" t="s">
        <v>310</v>
      </c>
      <c r="F60" s="110" t="s">
        <v>314</v>
      </c>
      <c r="G60" s="87" t="s">
        <v>315</v>
      </c>
      <c r="H60" s="260">
        <v>2000000</v>
      </c>
      <c r="I60" s="69" t="s">
        <v>167</v>
      </c>
      <c r="J60" s="69">
        <v>319</v>
      </c>
      <c r="K60" s="69">
        <v>51140115</v>
      </c>
      <c r="L60" s="77" t="s">
        <v>316</v>
      </c>
      <c r="M60" s="69" t="s">
        <v>318</v>
      </c>
    </row>
    <row r="61" spans="2:13" s="255" customFormat="1" ht="39.6" x14ac:dyDescent="0.25">
      <c r="B61" s="155">
        <v>52</v>
      </c>
      <c r="C61" s="94" t="s">
        <v>267</v>
      </c>
      <c r="D61" s="87" t="s">
        <v>161</v>
      </c>
      <c r="E61" s="108" t="s">
        <v>319</v>
      </c>
      <c r="F61" s="111" t="s">
        <v>320</v>
      </c>
      <c r="G61" s="87" t="s">
        <v>321</v>
      </c>
      <c r="H61" s="260">
        <v>3500000</v>
      </c>
      <c r="I61" s="69" t="s">
        <v>167</v>
      </c>
      <c r="J61" s="69">
        <v>319</v>
      </c>
      <c r="K61" s="69">
        <v>51140144</v>
      </c>
      <c r="L61" s="77" t="s">
        <v>316</v>
      </c>
      <c r="M61" s="69" t="s">
        <v>319</v>
      </c>
    </row>
    <row r="62" spans="2:13" s="255" customFormat="1" ht="39.6" x14ac:dyDescent="0.25">
      <c r="B62" s="155">
        <v>53</v>
      </c>
      <c r="C62" s="70" t="s">
        <v>267</v>
      </c>
      <c r="D62" s="87" t="s">
        <v>161</v>
      </c>
      <c r="E62" s="70" t="s">
        <v>322</v>
      </c>
      <c r="F62" s="87" t="s">
        <v>320</v>
      </c>
      <c r="G62" s="87" t="s">
        <v>321</v>
      </c>
      <c r="H62" s="260">
        <v>3500000</v>
      </c>
      <c r="I62" s="69" t="s">
        <v>167</v>
      </c>
      <c r="J62" s="69">
        <v>319</v>
      </c>
      <c r="K62" s="69">
        <v>51140144</v>
      </c>
      <c r="L62" s="77" t="s">
        <v>316</v>
      </c>
      <c r="M62" s="69" t="s">
        <v>310</v>
      </c>
    </row>
    <row r="63" spans="2:13" s="255" customFormat="1" ht="39.6" x14ac:dyDescent="0.25">
      <c r="B63" s="155">
        <v>54</v>
      </c>
      <c r="C63" s="70" t="s">
        <v>267</v>
      </c>
      <c r="D63" s="87" t="s">
        <v>161</v>
      </c>
      <c r="E63" s="70" t="s">
        <v>313</v>
      </c>
      <c r="F63" s="87" t="s">
        <v>323</v>
      </c>
      <c r="G63" s="87" t="s">
        <v>324</v>
      </c>
      <c r="H63" s="260">
        <v>19000000</v>
      </c>
      <c r="I63" s="69" t="s">
        <v>167</v>
      </c>
      <c r="J63" s="69">
        <v>319</v>
      </c>
      <c r="K63" s="69">
        <v>51140122</v>
      </c>
      <c r="L63" s="77" t="s">
        <v>316</v>
      </c>
      <c r="M63" s="69" t="s">
        <v>317</v>
      </c>
    </row>
    <row r="64" spans="2:13" s="255" customFormat="1" ht="39.6" x14ac:dyDescent="0.25">
      <c r="B64" s="155">
        <v>55</v>
      </c>
      <c r="C64" s="70" t="s">
        <v>267</v>
      </c>
      <c r="D64" s="87" t="s">
        <v>161</v>
      </c>
      <c r="E64" s="70" t="s">
        <v>310</v>
      </c>
      <c r="F64" s="87" t="s">
        <v>323</v>
      </c>
      <c r="G64" s="87" t="s">
        <v>324</v>
      </c>
      <c r="H64" s="260">
        <v>19000000</v>
      </c>
      <c r="I64" s="69" t="s">
        <v>167</v>
      </c>
      <c r="J64" s="69">
        <v>319</v>
      </c>
      <c r="K64" s="69">
        <v>51140122</v>
      </c>
      <c r="L64" s="77" t="s">
        <v>316</v>
      </c>
      <c r="M64" s="69" t="s">
        <v>318</v>
      </c>
    </row>
    <row r="65" spans="2:13" s="255" customFormat="1" ht="39.6" x14ac:dyDescent="0.25">
      <c r="B65" s="155">
        <v>56</v>
      </c>
      <c r="C65" s="70" t="s">
        <v>267</v>
      </c>
      <c r="D65" s="87" t="s">
        <v>161</v>
      </c>
      <c r="E65" s="70" t="s">
        <v>305</v>
      </c>
      <c r="F65" s="87" t="s">
        <v>325</v>
      </c>
      <c r="G65" s="87" t="s">
        <v>326</v>
      </c>
      <c r="H65" s="260">
        <v>3000000</v>
      </c>
      <c r="I65" s="69" t="s">
        <v>167</v>
      </c>
      <c r="J65" s="69">
        <v>319</v>
      </c>
      <c r="K65" s="69">
        <v>51140122</v>
      </c>
      <c r="L65" s="77" t="s">
        <v>316</v>
      </c>
      <c r="M65" s="69" t="s">
        <v>327</v>
      </c>
    </row>
    <row r="66" spans="2:13" s="255" customFormat="1" ht="52.8" x14ac:dyDescent="0.25">
      <c r="B66" s="155">
        <v>57</v>
      </c>
      <c r="C66" s="70" t="s">
        <v>267</v>
      </c>
      <c r="D66" s="87" t="s">
        <v>161</v>
      </c>
      <c r="E66" s="70" t="s">
        <v>313</v>
      </c>
      <c r="F66" s="87" t="s">
        <v>328</v>
      </c>
      <c r="G66" s="87" t="s">
        <v>329</v>
      </c>
      <c r="H66" s="260">
        <v>1750000</v>
      </c>
      <c r="I66" s="69" t="s">
        <v>167</v>
      </c>
      <c r="J66" s="69">
        <v>319</v>
      </c>
      <c r="K66" s="69">
        <v>51140127</v>
      </c>
      <c r="L66" s="77" t="s">
        <v>316</v>
      </c>
      <c r="M66" s="69" t="s">
        <v>317</v>
      </c>
    </row>
    <row r="67" spans="2:13" s="255" customFormat="1" ht="52.8" x14ac:dyDescent="0.25">
      <c r="B67" s="155">
        <v>58</v>
      </c>
      <c r="C67" s="70" t="s">
        <v>267</v>
      </c>
      <c r="D67" s="87" t="s">
        <v>161</v>
      </c>
      <c r="E67" s="70" t="s">
        <v>330</v>
      </c>
      <c r="F67" s="87" t="s">
        <v>328</v>
      </c>
      <c r="G67" s="87" t="s">
        <v>329</v>
      </c>
      <c r="H67" s="260">
        <v>1750000</v>
      </c>
      <c r="I67" s="69" t="s">
        <v>167</v>
      </c>
      <c r="J67" s="69">
        <v>319</v>
      </c>
      <c r="K67" s="69">
        <v>51140127</v>
      </c>
      <c r="L67" s="77" t="s">
        <v>316</v>
      </c>
      <c r="M67" s="69" t="s">
        <v>331</v>
      </c>
    </row>
    <row r="68" spans="2:13" s="255" customFormat="1" ht="52.8" x14ac:dyDescent="0.25">
      <c r="B68" s="155">
        <v>59</v>
      </c>
      <c r="C68" s="70" t="s">
        <v>267</v>
      </c>
      <c r="D68" s="87" t="s">
        <v>161</v>
      </c>
      <c r="E68" s="70" t="s">
        <v>322</v>
      </c>
      <c r="F68" s="87" t="s">
        <v>328</v>
      </c>
      <c r="G68" s="87" t="s">
        <v>329</v>
      </c>
      <c r="H68" s="260">
        <v>1750000</v>
      </c>
      <c r="I68" s="69" t="s">
        <v>167</v>
      </c>
      <c r="J68" s="69">
        <v>319</v>
      </c>
      <c r="K68" s="69">
        <v>51140127</v>
      </c>
      <c r="L68" s="77" t="s">
        <v>316</v>
      </c>
      <c r="M68" s="69" t="s">
        <v>310</v>
      </c>
    </row>
    <row r="69" spans="2:13" s="255" customFormat="1" ht="52.8" x14ac:dyDescent="0.25">
      <c r="B69" s="155">
        <v>60</v>
      </c>
      <c r="C69" s="70" t="s">
        <v>267</v>
      </c>
      <c r="D69" s="87" t="s">
        <v>161</v>
      </c>
      <c r="E69" s="70" t="s">
        <v>318</v>
      </c>
      <c r="F69" s="87" t="s">
        <v>328</v>
      </c>
      <c r="G69" s="87" t="s">
        <v>329</v>
      </c>
      <c r="H69" s="260">
        <v>1750000</v>
      </c>
      <c r="I69" s="69" t="s">
        <v>167</v>
      </c>
      <c r="J69" s="69">
        <v>319</v>
      </c>
      <c r="K69" s="69">
        <v>51140127</v>
      </c>
      <c r="L69" s="77" t="s">
        <v>316</v>
      </c>
      <c r="M69" s="69" t="s">
        <v>332</v>
      </c>
    </row>
    <row r="70" spans="2:13" s="255" customFormat="1" ht="66" x14ac:dyDescent="0.25">
      <c r="B70" s="155">
        <v>61</v>
      </c>
      <c r="C70" s="70" t="s">
        <v>333</v>
      </c>
      <c r="D70" s="87" t="s">
        <v>161</v>
      </c>
      <c r="E70" s="70" t="s">
        <v>334</v>
      </c>
      <c r="F70" s="87" t="s">
        <v>335</v>
      </c>
      <c r="G70" s="87" t="s">
        <v>336</v>
      </c>
      <c r="H70" s="260">
        <v>6000000</v>
      </c>
      <c r="I70" s="69" t="s">
        <v>167</v>
      </c>
      <c r="J70" s="69">
        <v>319</v>
      </c>
      <c r="K70" s="69">
        <v>51011401</v>
      </c>
      <c r="L70" s="69" t="s">
        <v>308</v>
      </c>
      <c r="M70" s="69" t="s">
        <v>334</v>
      </c>
    </row>
    <row r="71" spans="2:13" s="255" customFormat="1" ht="66" x14ac:dyDescent="0.25">
      <c r="B71" s="155">
        <v>62</v>
      </c>
      <c r="C71" s="70" t="s">
        <v>333</v>
      </c>
      <c r="D71" s="87" t="s">
        <v>161</v>
      </c>
      <c r="E71" s="70" t="s">
        <v>337</v>
      </c>
      <c r="F71" s="87" t="s">
        <v>338</v>
      </c>
      <c r="G71" s="87" t="s">
        <v>336</v>
      </c>
      <c r="H71" s="260">
        <v>9000000</v>
      </c>
      <c r="I71" s="69" t="s">
        <v>167</v>
      </c>
      <c r="J71" s="69">
        <v>319</v>
      </c>
      <c r="K71" s="69">
        <v>51011401</v>
      </c>
      <c r="L71" s="69" t="s">
        <v>308</v>
      </c>
      <c r="M71" s="69" t="s">
        <v>337</v>
      </c>
    </row>
    <row r="72" spans="2:13" s="255" customFormat="1" ht="39.6" x14ac:dyDescent="0.25">
      <c r="B72" s="155">
        <v>63</v>
      </c>
      <c r="C72" s="70" t="s">
        <v>333</v>
      </c>
      <c r="D72" s="87" t="s">
        <v>161</v>
      </c>
      <c r="E72" s="70" t="s">
        <v>334</v>
      </c>
      <c r="F72" s="87" t="s">
        <v>339</v>
      </c>
      <c r="G72" s="87" t="s">
        <v>336</v>
      </c>
      <c r="H72" s="260">
        <v>3060000</v>
      </c>
      <c r="I72" s="69" t="s">
        <v>167</v>
      </c>
      <c r="J72" s="69">
        <v>319</v>
      </c>
      <c r="K72" s="69">
        <v>51140129</v>
      </c>
      <c r="L72" s="69" t="s">
        <v>308</v>
      </c>
      <c r="M72" s="69" t="s">
        <v>334</v>
      </c>
    </row>
    <row r="73" spans="2:13" s="255" customFormat="1" ht="39.6" x14ac:dyDescent="0.25">
      <c r="B73" s="155">
        <v>64</v>
      </c>
      <c r="C73" s="70" t="s">
        <v>333</v>
      </c>
      <c r="D73" s="87" t="s">
        <v>161</v>
      </c>
      <c r="E73" s="70" t="s">
        <v>337</v>
      </c>
      <c r="F73" s="87" t="s">
        <v>340</v>
      </c>
      <c r="G73" s="87" t="s">
        <v>336</v>
      </c>
      <c r="H73" s="260">
        <v>4590000</v>
      </c>
      <c r="I73" s="69" t="s">
        <v>167</v>
      </c>
      <c r="J73" s="69">
        <v>319</v>
      </c>
      <c r="K73" s="69">
        <v>51140129</v>
      </c>
      <c r="L73" s="69" t="s">
        <v>308</v>
      </c>
      <c r="M73" s="69" t="s">
        <v>337</v>
      </c>
    </row>
    <row r="74" spans="2:13" s="255" customFormat="1" ht="39.6" x14ac:dyDescent="0.25">
      <c r="B74" s="155">
        <v>65</v>
      </c>
      <c r="C74" s="70" t="s">
        <v>333</v>
      </c>
      <c r="D74" s="87" t="s">
        <v>161</v>
      </c>
      <c r="E74" s="70" t="s">
        <v>334</v>
      </c>
      <c r="F74" s="87" t="s">
        <v>341</v>
      </c>
      <c r="G74" s="87" t="s">
        <v>336</v>
      </c>
      <c r="H74" s="260">
        <v>1800000</v>
      </c>
      <c r="I74" s="69" t="s">
        <v>167</v>
      </c>
      <c r="J74" s="69">
        <v>319</v>
      </c>
      <c r="K74" s="69">
        <v>51010601</v>
      </c>
      <c r="L74" s="69" t="s">
        <v>308</v>
      </c>
      <c r="M74" s="69" t="s">
        <v>334</v>
      </c>
    </row>
    <row r="75" spans="2:13" s="255" customFormat="1" ht="39.6" x14ac:dyDescent="0.25">
      <c r="B75" s="155">
        <v>66</v>
      </c>
      <c r="C75" s="70" t="s">
        <v>333</v>
      </c>
      <c r="D75" s="87" t="s">
        <v>161</v>
      </c>
      <c r="E75" s="70" t="s">
        <v>337</v>
      </c>
      <c r="F75" s="87" t="s">
        <v>342</v>
      </c>
      <c r="G75" s="87" t="s">
        <v>336</v>
      </c>
      <c r="H75" s="260">
        <v>2699000</v>
      </c>
      <c r="I75" s="69" t="s">
        <v>167</v>
      </c>
      <c r="J75" s="69">
        <v>319</v>
      </c>
      <c r="K75" s="69">
        <v>51010601</v>
      </c>
      <c r="L75" s="69" t="s">
        <v>308</v>
      </c>
      <c r="M75" s="69" t="s">
        <v>337</v>
      </c>
    </row>
    <row r="76" spans="2:13" s="255" customFormat="1" ht="52.8" x14ac:dyDescent="0.25">
      <c r="B76" s="155">
        <v>67</v>
      </c>
      <c r="C76" s="70" t="s">
        <v>333</v>
      </c>
      <c r="D76" s="87" t="s">
        <v>161</v>
      </c>
      <c r="E76" s="70" t="s">
        <v>334</v>
      </c>
      <c r="F76" s="87" t="s">
        <v>343</v>
      </c>
      <c r="G76" s="87" t="s">
        <v>336</v>
      </c>
      <c r="H76" s="260">
        <v>320000</v>
      </c>
      <c r="I76" s="69" t="s">
        <v>167</v>
      </c>
      <c r="J76" s="69">
        <v>319</v>
      </c>
      <c r="K76" s="69">
        <v>51110101</v>
      </c>
      <c r="L76" s="69" t="s">
        <v>308</v>
      </c>
      <c r="M76" s="69" t="s">
        <v>334</v>
      </c>
    </row>
    <row r="77" spans="2:13" s="255" customFormat="1" ht="52.8" x14ac:dyDescent="0.25">
      <c r="B77" s="155">
        <v>68</v>
      </c>
      <c r="C77" s="70" t="s">
        <v>333</v>
      </c>
      <c r="D77" s="87" t="s">
        <v>161</v>
      </c>
      <c r="E77" s="70" t="s">
        <v>337</v>
      </c>
      <c r="F77" s="87" t="s">
        <v>344</v>
      </c>
      <c r="G77" s="87" t="s">
        <v>336</v>
      </c>
      <c r="H77" s="260">
        <v>480000</v>
      </c>
      <c r="I77" s="69" t="s">
        <v>167</v>
      </c>
      <c r="J77" s="69">
        <v>319</v>
      </c>
      <c r="K77" s="69">
        <v>51110101</v>
      </c>
      <c r="L77" s="69" t="s">
        <v>308</v>
      </c>
      <c r="M77" s="69" t="s">
        <v>337</v>
      </c>
    </row>
    <row r="78" spans="2:13" s="255" customFormat="1" ht="66" x14ac:dyDescent="0.25">
      <c r="B78" s="155">
        <v>69</v>
      </c>
      <c r="C78" s="70" t="s">
        <v>333</v>
      </c>
      <c r="D78" s="87" t="s">
        <v>161</v>
      </c>
      <c r="E78" s="70" t="s">
        <v>334</v>
      </c>
      <c r="F78" s="87" t="s">
        <v>345</v>
      </c>
      <c r="G78" s="87" t="s">
        <v>336</v>
      </c>
      <c r="H78" s="260">
        <v>2458620.4</v>
      </c>
      <c r="I78" s="69" t="s">
        <v>167</v>
      </c>
      <c r="J78" s="69">
        <v>319</v>
      </c>
      <c r="K78" s="69">
        <v>51110102</v>
      </c>
      <c r="L78" s="69" t="s">
        <v>308</v>
      </c>
      <c r="M78" s="69" t="s">
        <v>334</v>
      </c>
    </row>
    <row r="79" spans="2:13" s="255" customFormat="1" ht="66" x14ac:dyDescent="0.25">
      <c r="B79" s="155">
        <v>70</v>
      </c>
      <c r="C79" s="70" t="s">
        <v>333</v>
      </c>
      <c r="D79" s="87" t="s">
        <v>161</v>
      </c>
      <c r="E79" s="70" t="s">
        <v>337</v>
      </c>
      <c r="F79" s="87" t="s">
        <v>346</v>
      </c>
      <c r="G79" s="87" t="s">
        <v>336</v>
      </c>
      <c r="H79" s="260">
        <v>3687930.6</v>
      </c>
      <c r="I79" s="69" t="s">
        <v>167</v>
      </c>
      <c r="J79" s="69">
        <v>319</v>
      </c>
      <c r="K79" s="69">
        <v>51110102</v>
      </c>
      <c r="L79" s="69" t="s">
        <v>308</v>
      </c>
      <c r="M79" s="69" t="s">
        <v>337</v>
      </c>
    </row>
    <row r="80" spans="2:13" s="255" customFormat="1" ht="66" x14ac:dyDescent="0.25">
      <c r="B80" s="155">
        <v>71</v>
      </c>
      <c r="C80" s="70" t="s">
        <v>333</v>
      </c>
      <c r="D80" s="87" t="s">
        <v>161</v>
      </c>
      <c r="E80" s="70" t="s">
        <v>334</v>
      </c>
      <c r="F80" s="87" t="s">
        <v>347</v>
      </c>
      <c r="G80" s="70" t="s">
        <v>336</v>
      </c>
      <c r="H80" s="260">
        <v>320000</v>
      </c>
      <c r="I80" s="69" t="s">
        <v>167</v>
      </c>
      <c r="J80" s="69">
        <v>319</v>
      </c>
      <c r="K80" s="69">
        <v>51110103</v>
      </c>
      <c r="L80" s="69" t="s">
        <v>308</v>
      </c>
      <c r="M80" s="69" t="s">
        <v>334</v>
      </c>
    </row>
    <row r="81" spans="2:13" s="255" customFormat="1" ht="66" x14ac:dyDescent="0.25">
      <c r="B81" s="155">
        <v>72</v>
      </c>
      <c r="C81" s="70" t="s">
        <v>333</v>
      </c>
      <c r="D81" s="87" t="s">
        <v>161</v>
      </c>
      <c r="E81" s="70" t="s">
        <v>337</v>
      </c>
      <c r="F81" s="87" t="s">
        <v>348</v>
      </c>
      <c r="G81" s="70" t="s">
        <v>336</v>
      </c>
      <c r="H81" s="260">
        <v>480000</v>
      </c>
      <c r="I81" s="69" t="s">
        <v>167</v>
      </c>
      <c r="J81" s="69">
        <v>319</v>
      </c>
      <c r="K81" s="69">
        <v>51110103</v>
      </c>
      <c r="L81" s="69" t="s">
        <v>308</v>
      </c>
      <c r="M81" s="69" t="s">
        <v>337</v>
      </c>
    </row>
    <row r="82" spans="2:13" s="255" customFormat="1" ht="26.4" x14ac:dyDescent="0.25">
      <c r="B82" s="155">
        <v>73</v>
      </c>
      <c r="C82" s="70" t="s">
        <v>333</v>
      </c>
      <c r="D82" s="87" t="s">
        <v>161</v>
      </c>
      <c r="E82" s="70" t="s">
        <v>313</v>
      </c>
      <c r="F82" s="70" t="s">
        <v>349</v>
      </c>
      <c r="G82" s="70" t="s">
        <v>350</v>
      </c>
      <c r="H82" s="260">
        <v>4000000</v>
      </c>
      <c r="I82" s="69" t="s">
        <v>167</v>
      </c>
      <c r="J82" s="69">
        <v>319</v>
      </c>
      <c r="K82" s="69">
        <v>51050201</v>
      </c>
      <c r="L82" s="69" t="s">
        <v>308</v>
      </c>
      <c r="M82" s="69" t="s">
        <v>313</v>
      </c>
    </row>
    <row r="83" spans="2:13" s="255" customFormat="1" ht="52.8" x14ac:dyDescent="0.25">
      <c r="B83" s="155">
        <v>74</v>
      </c>
      <c r="C83" s="70" t="s">
        <v>267</v>
      </c>
      <c r="D83" s="87" t="s">
        <v>161</v>
      </c>
      <c r="E83" s="70" t="s">
        <v>319</v>
      </c>
      <c r="F83" s="70" t="s">
        <v>351</v>
      </c>
      <c r="G83" s="70" t="s">
        <v>352</v>
      </c>
      <c r="H83" s="260">
        <v>501000</v>
      </c>
      <c r="I83" s="69" t="s">
        <v>167</v>
      </c>
      <c r="J83" s="69">
        <v>319</v>
      </c>
      <c r="K83" s="69">
        <v>51080105</v>
      </c>
      <c r="L83" s="69" t="s">
        <v>308</v>
      </c>
      <c r="M83" s="69" t="s">
        <v>319</v>
      </c>
    </row>
    <row r="84" spans="2:13" s="255" customFormat="1" ht="52.8" x14ac:dyDescent="0.25">
      <c r="B84" s="155">
        <v>75</v>
      </c>
      <c r="C84" s="70" t="s">
        <v>267</v>
      </c>
      <c r="D84" s="87" t="s">
        <v>161</v>
      </c>
      <c r="E84" s="70" t="s">
        <v>353</v>
      </c>
      <c r="F84" s="70" t="s">
        <v>354</v>
      </c>
      <c r="G84" s="70" t="s">
        <v>355</v>
      </c>
      <c r="H84" s="260">
        <v>12500000</v>
      </c>
      <c r="I84" s="69" t="s">
        <v>167</v>
      </c>
      <c r="J84" s="69">
        <v>319</v>
      </c>
      <c r="K84" s="69">
        <v>51090103</v>
      </c>
      <c r="L84" s="77" t="s">
        <v>316</v>
      </c>
      <c r="M84" s="69" t="s">
        <v>330</v>
      </c>
    </row>
    <row r="85" spans="2:13" s="255" customFormat="1" ht="52.8" x14ac:dyDescent="0.25">
      <c r="B85" s="155">
        <v>76</v>
      </c>
      <c r="C85" s="70" t="s">
        <v>267</v>
      </c>
      <c r="D85" s="87" t="s">
        <v>161</v>
      </c>
      <c r="E85" s="70" t="s">
        <v>332</v>
      </c>
      <c r="F85" s="70" t="s">
        <v>354</v>
      </c>
      <c r="G85" s="70" t="s">
        <v>355</v>
      </c>
      <c r="H85" s="260">
        <v>12500000</v>
      </c>
      <c r="I85" s="69" t="s">
        <v>167</v>
      </c>
      <c r="J85" s="69">
        <v>319</v>
      </c>
      <c r="K85" s="69">
        <v>51090103</v>
      </c>
      <c r="L85" s="77" t="s">
        <v>316</v>
      </c>
      <c r="M85" s="69" t="s">
        <v>356</v>
      </c>
    </row>
    <row r="86" spans="2:13" s="255" customFormat="1" ht="66" x14ac:dyDescent="0.25">
      <c r="B86" s="155">
        <v>77</v>
      </c>
      <c r="C86" s="70" t="s">
        <v>267</v>
      </c>
      <c r="D86" s="87" t="s">
        <v>161</v>
      </c>
      <c r="E86" s="70" t="s">
        <v>353</v>
      </c>
      <c r="F86" s="70" t="s">
        <v>357</v>
      </c>
      <c r="G86" s="70" t="s">
        <v>358</v>
      </c>
      <c r="H86" s="260">
        <v>3000000</v>
      </c>
      <c r="I86" s="69" t="s">
        <v>167</v>
      </c>
      <c r="J86" s="69">
        <v>319</v>
      </c>
      <c r="K86" s="69">
        <v>51090110</v>
      </c>
      <c r="L86" s="77" t="s">
        <v>316</v>
      </c>
      <c r="M86" s="69" t="s">
        <v>330</v>
      </c>
    </row>
    <row r="87" spans="2:13" s="255" customFormat="1" ht="66" x14ac:dyDescent="0.25">
      <c r="B87" s="155">
        <v>78</v>
      </c>
      <c r="C87" s="70" t="s">
        <v>267</v>
      </c>
      <c r="D87" s="87" t="s">
        <v>161</v>
      </c>
      <c r="E87" s="70" t="s">
        <v>332</v>
      </c>
      <c r="F87" s="70" t="s">
        <v>357</v>
      </c>
      <c r="G87" s="70" t="s">
        <v>358</v>
      </c>
      <c r="H87" s="260">
        <v>3000000</v>
      </c>
      <c r="I87" s="69" t="s">
        <v>167</v>
      </c>
      <c r="J87" s="69">
        <v>319</v>
      </c>
      <c r="K87" s="69">
        <v>51090110</v>
      </c>
      <c r="L87" s="77" t="s">
        <v>316</v>
      </c>
      <c r="M87" s="69" t="s">
        <v>356</v>
      </c>
    </row>
    <row r="88" spans="2:13" s="255" customFormat="1" ht="39.6" x14ac:dyDescent="0.25">
      <c r="B88" s="155">
        <v>79</v>
      </c>
      <c r="C88" s="70" t="s">
        <v>267</v>
      </c>
      <c r="D88" s="87" t="s">
        <v>161</v>
      </c>
      <c r="E88" s="70" t="s">
        <v>309</v>
      </c>
      <c r="F88" s="70" t="s">
        <v>359</v>
      </c>
      <c r="G88" s="70" t="s">
        <v>360</v>
      </c>
      <c r="H88" s="260">
        <v>1000000</v>
      </c>
      <c r="I88" s="69" t="s">
        <v>167</v>
      </c>
      <c r="J88" s="69">
        <v>319</v>
      </c>
      <c r="K88" s="69">
        <v>51090102</v>
      </c>
      <c r="L88" s="77" t="s">
        <v>316</v>
      </c>
      <c r="M88" s="69" t="s">
        <v>361</v>
      </c>
    </row>
    <row r="89" spans="2:13" s="255" customFormat="1" ht="39.6" x14ac:dyDescent="0.25">
      <c r="B89" s="155">
        <v>80</v>
      </c>
      <c r="C89" s="70" t="s">
        <v>267</v>
      </c>
      <c r="D89" s="87" t="s">
        <v>161</v>
      </c>
      <c r="E89" s="70" t="s">
        <v>309</v>
      </c>
      <c r="F89" s="70" t="s">
        <v>362</v>
      </c>
      <c r="G89" s="70" t="s">
        <v>360</v>
      </c>
      <c r="H89" s="260">
        <v>1000000</v>
      </c>
      <c r="I89" s="69" t="s">
        <v>167</v>
      </c>
      <c r="J89" s="69">
        <v>319</v>
      </c>
      <c r="K89" s="69">
        <v>51090104</v>
      </c>
      <c r="L89" s="77" t="s">
        <v>316</v>
      </c>
      <c r="M89" s="69" t="s">
        <v>361</v>
      </c>
    </row>
    <row r="90" spans="2:13" s="255" customFormat="1" ht="52.8" x14ac:dyDescent="0.25">
      <c r="B90" s="155">
        <v>81</v>
      </c>
      <c r="C90" s="70" t="s">
        <v>267</v>
      </c>
      <c r="D90" s="87" t="s">
        <v>161</v>
      </c>
      <c r="E90" s="70" t="s">
        <v>309</v>
      </c>
      <c r="F90" s="70" t="s">
        <v>363</v>
      </c>
      <c r="G90" s="70" t="s">
        <v>360</v>
      </c>
      <c r="H90" s="260">
        <v>1000000</v>
      </c>
      <c r="I90" s="69" t="s">
        <v>167</v>
      </c>
      <c r="J90" s="69">
        <v>319</v>
      </c>
      <c r="K90" s="69">
        <v>51090106</v>
      </c>
      <c r="L90" s="69" t="s">
        <v>316</v>
      </c>
      <c r="M90" s="69" t="s">
        <v>361</v>
      </c>
    </row>
    <row r="91" spans="2:13" s="255" customFormat="1" ht="39.6" x14ac:dyDescent="0.25">
      <c r="B91" s="155">
        <v>82</v>
      </c>
      <c r="C91" s="70" t="s">
        <v>267</v>
      </c>
      <c r="D91" s="87" t="s">
        <v>161</v>
      </c>
      <c r="E91" s="70" t="s">
        <v>309</v>
      </c>
      <c r="F91" s="70" t="s">
        <v>364</v>
      </c>
      <c r="G91" s="70" t="s">
        <v>360</v>
      </c>
      <c r="H91" s="260">
        <v>1000000</v>
      </c>
      <c r="I91" s="69" t="s">
        <v>167</v>
      </c>
      <c r="J91" s="69">
        <v>319</v>
      </c>
      <c r="K91" s="69">
        <v>51090107</v>
      </c>
      <c r="L91" s="69" t="s">
        <v>316</v>
      </c>
      <c r="M91" s="69" t="s">
        <v>361</v>
      </c>
    </row>
    <row r="92" spans="2:13" s="255" customFormat="1" ht="39.6" x14ac:dyDescent="0.25">
      <c r="B92" s="155">
        <v>83</v>
      </c>
      <c r="C92" s="70" t="s">
        <v>333</v>
      </c>
      <c r="D92" s="87" t="s">
        <v>161</v>
      </c>
      <c r="E92" s="70" t="s">
        <v>313</v>
      </c>
      <c r="F92" s="70" t="s">
        <v>365</v>
      </c>
      <c r="G92" s="70" t="s">
        <v>366</v>
      </c>
      <c r="H92" s="260">
        <v>6000000</v>
      </c>
      <c r="I92" s="69" t="s">
        <v>167</v>
      </c>
      <c r="J92" s="69">
        <v>320</v>
      </c>
      <c r="K92" s="69">
        <v>51011401</v>
      </c>
      <c r="L92" s="69" t="s">
        <v>308</v>
      </c>
      <c r="M92" s="69" t="s">
        <v>313</v>
      </c>
    </row>
    <row r="93" spans="2:13" s="255" customFormat="1" ht="39.6" x14ac:dyDescent="0.25">
      <c r="B93" s="155">
        <v>84</v>
      </c>
      <c r="C93" s="70" t="s">
        <v>333</v>
      </c>
      <c r="D93" s="87" t="s">
        <v>161</v>
      </c>
      <c r="E93" s="70" t="s">
        <v>310</v>
      </c>
      <c r="F93" s="70" t="s">
        <v>367</v>
      </c>
      <c r="G93" s="70" t="s">
        <v>366</v>
      </c>
      <c r="H93" s="260">
        <v>6000000</v>
      </c>
      <c r="I93" s="69" t="s">
        <v>167</v>
      </c>
      <c r="J93" s="69">
        <v>320</v>
      </c>
      <c r="K93" s="69">
        <v>51011401</v>
      </c>
      <c r="L93" s="69" t="s">
        <v>308</v>
      </c>
      <c r="M93" s="69" t="s">
        <v>310</v>
      </c>
    </row>
    <row r="94" spans="2:13" s="255" customFormat="1" ht="26.4" x14ac:dyDescent="0.25">
      <c r="B94" s="155">
        <v>85</v>
      </c>
      <c r="C94" s="70" t="s">
        <v>267</v>
      </c>
      <c r="D94" s="87" t="s">
        <v>161</v>
      </c>
      <c r="E94" s="70" t="s">
        <v>305</v>
      </c>
      <c r="F94" s="87" t="s">
        <v>306</v>
      </c>
      <c r="G94" s="87" t="s">
        <v>307</v>
      </c>
      <c r="H94" s="258">
        <v>4000000</v>
      </c>
      <c r="I94" s="69" t="s">
        <v>167</v>
      </c>
      <c r="J94" s="69">
        <v>320</v>
      </c>
      <c r="K94" s="69">
        <v>51140102</v>
      </c>
      <c r="L94" s="69" t="s">
        <v>308</v>
      </c>
      <c r="M94" s="102" t="s">
        <v>309</v>
      </c>
    </row>
    <row r="95" spans="2:13" s="255" customFormat="1" ht="66" x14ac:dyDescent="0.25">
      <c r="B95" s="155">
        <v>86</v>
      </c>
      <c r="C95" s="70" t="s">
        <v>267</v>
      </c>
      <c r="D95" s="87" t="s">
        <v>161</v>
      </c>
      <c r="E95" s="70" t="s">
        <v>353</v>
      </c>
      <c r="F95" s="70" t="s">
        <v>368</v>
      </c>
      <c r="G95" s="70" t="s">
        <v>369</v>
      </c>
      <c r="H95" s="260">
        <v>5000000</v>
      </c>
      <c r="I95" s="69" t="s">
        <v>167</v>
      </c>
      <c r="J95" s="69">
        <v>320</v>
      </c>
      <c r="K95" s="69">
        <v>51090103</v>
      </c>
      <c r="L95" s="77" t="s">
        <v>316</v>
      </c>
      <c r="M95" s="69" t="s">
        <v>330</v>
      </c>
    </row>
    <row r="96" spans="2:13" s="255" customFormat="1" ht="66" x14ac:dyDescent="0.25">
      <c r="B96" s="155">
        <v>87</v>
      </c>
      <c r="C96" s="70" t="s">
        <v>267</v>
      </c>
      <c r="D96" s="87" t="s">
        <v>161</v>
      </c>
      <c r="E96" s="70" t="s">
        <v>332</v>
      </c>
      <c r="F96" s="70" t="s">
        <v>368</v>
      </c>
      <c r="G96" s="70" t="s">
        <v>369</v>
      </c>
      <c r="H96" s="260">
        <v>5000000</v>
      </c>
      <c r="I96" s="69" t="s">
        <v>167</v>
      </c>
      <c r="J96" s="69">
        <v>320</v>
      </c>
      <c r="K96" s="69">
        <v>51090103</v>
      </c>
      <c r="L96" s="77" t="s">
        <v>316</v>
      </c>
      <c r="M96" s="69" t="s">
        <v>356</v>
      </c>
    </row>
    <row r="97" spans="2:13" s="255" customFormat="1" ht="52.8" x14ac:dyDescent="0.25">
      <c r="B97" s="155">
        <v>88</v>
      </c>
      <c r="C97" s="70" t="s">
        <v>267</v>
      </c>
      <c r="D97" s="87" t="s">
        <v>161</v>
      </c>
      <c r="E97" s="70" t="s">
        <v>353</v>
      </c>
      <c r="F97" s="70" t="s">
        <v>370</v>
      </c>
      <c r="G97" s="70" t="s">
        <v>358</v>
      </c>
      <c r="H97" s="260">
        <v>2500000</v>
      </c>
      <c r="I97" s="69" t="s">
        <v>167</v>
      </c>
      <c r="J97" s="69">
        <v>320</v>
      </c>
      <c r="K97" s="69">
        <v>51090110</v>
      </c>
      <c r="L97" s="77" t="s">
        <v>316</v>
      </c>
      <c r="M97" s="69" t="s">
        <v>330</v>
      </c>
    </row>
    <row r="98" spans="2:13" s="255" customFormat="1" ht="52.8" x14ac:dyDescent="0.25">
      <c r="B98" s="155">
        <v>89</v>
      </c>
      <c r="C98" s="70" t="s">
        <v>267</v>
      </c>
      <c r="D98" s="87" t="s">
        <v>161</v>
      </c>
      <c r="E98" s="70" t="s">
        <v>332</v>
      </c>
      <c r="F98" s="70" t="s">
        <v>370</v>
      </c>
      <c r="G98" s="70" t="s">
        <v>358</v>
      </c>
      <c r="H98" s="260">
        <v>2500000</v>
      </c>
      <c r="I98" s="69" t="s">
        <v>167</v>
      </c>
      <c r="J98" s="69">
        <v>320</v>
      </c>
      <c r="K98" s="69">
        <v>51090110</v>
      </c>
      <c r="L98" s="77" t="s">
        <v>316</v>
      </c>
      <c r="M98" s="69" t="s">
        <v>356</v>
      </c>
    </row>
    <row r="99" spans="2:13" s="255" customFormat="1" ht="39.6" x14ac:dyDescent="0.25">
      <c r="B99" s="155">
        <v>90</v>
      </c>
      <c r="C99" s="70" t="s">
        <v>267</v>
      </c>
      <c r="D99" s="87" t="s">
        <v>161</v>
      </c>
      <c r="E99" s="70" t="s">
        <v>309</v>
      </c>
      <c r="F99" s="70" t="s">
        <v>371</v>
      </c>
      <c r="G99" s="70" t="s">
        <v>360</v>
      </c>
      <c r="H99" s="260">
        <v>1000000</v>
      </c>
      <c r="I99" s="69" t="s">
        <v>167</v>
      </c>
      <c r="J99" s="69">
        <v>320</v>
      </c>
      <c r="K99" s="69">
        <v>51090102</v>
      </c>
      <c r="L99" s="77" t="s">
        <v>316</v>
      </c>
      <c r="M99" s="69" t="s">
        <v>361</v>
      </c>
    </row>
    <row r="100" spans="2:13" s="255" customFormat="1" ht="39.6" x14ac:dyDescent="0.25">
      <c r="B100" s="155">
        <v>91</v>
      </c>
      <c r="C100" s="70" t="s">
        <v>267</v>
      </c>
      <c r="D100" s="87" t="s">
        <v>161</v>
      </c>
      <c r="E100" s="70" t="s">
        <v>309</v>
      </c>
      <c r="F100" s="70" t="s">
        <v>372</v>
      </c>
      <c r="G100" s="70" t="s">
        <v>360</v>
      </c>
      <c r="H100" s="260">
        <v>1500000</v>
      </c>
      <c r="I100" s="69" t="s">
        <v>167</v>
      </c>
      <c r="J100" s="69">
        <v>320</v>
      </c>
      <c r="K100" s="69">
        <v>51090104</v>
      </c>
      <c r="L100" s="77" t="s">
        <v>316</v>
      </c>
      <c r="M100" s="69" t="s">
        <v>361</v>
      </c>
    </row>
    <row r="101" spans="2:13" s="255" customFormat="1" ht="39.6" x14ac:dyDescent="0.25">
      <c r="B101" s="155">
        <v>92</v>
      </c>
      <c r="C101" s="70" t="s">
        <v>267</v>
      </c>
      <c r="D101" s="87" t="s">
        <v>161</v>
      </c>
      <c r="E101" s="70" t="s">
        <v>309</v>
      </c>
      <c r="F101" s="70" t="s">
        <v>373</v>
      </c>
      <c r="G101" s="70" t="s">
        <v>360</v>
      </c>
      <c r="H101" s="260">
        <v>1500000</v>
      </c>
      <c r="I101" s="69" t="s">
        <v>167</v>
      </c>
      <c r="J101" s="69">
        <v>320</v>
      </c>
      <c r="K101" s="69">
        <v>51090107</v>
      </c>
      <c r="L101" s="69" t="s">
        <v>316</v>
      </c>
      <c r="M101" s="69" t="s">
        <v>361</v>
      </c>
    </row>
    <row r="102" spans="2:13" s="255" customFormat="1" ht="52.8" x14ac:dyDescent="0.25">
      <c r="B102" s="155">
        <v>93</v>
      </c>
      <c r="C102" s="70" t="s">
        <v>333</v>
      </c>
      <c r="D102" s="87" t="s">
        <v>161</v>
      </c>
      <c r="E102" s="70" t="s">
        <v>334</v>
      </c>
      <c r="F102" s="87" t="s">
        <v>374</v>
      </c>
      <c r="G102" s="87" t="s">
        <v>336</v>
      </c>
      <c r="H102" s="260">
        <v>2499596</v>
      </c>
      <c r="I102" s="69" t="s">
        <v>167</v>
      </c>
      <c r="J102" s="69">
        <v>320</v>
      </c>
      <c r="K102" s="69">
        <v>51110102</v>
      </c>
      <c r="L102" s="69" t="s">
        <v>308</v>
      </c>
      <c r="M102" s="69" t="s">
        <v>334</v>
      </c>
    </row>
    <row r="103" spans="2:13" s="255" customFormat="1" ht="52.8" x14ac:dyDescent="0.25">
      <c r="B103" s="155">
        <v>94</v>
      </c>
      <c r="C103" s="70" t="s">
        <v>333</v>
      </c>
      <c r="D103" s="87" t="s">
        <v>161</v>
      </c>
      <c r="E103" s="70" t="s">
        <v>337</v>
      </c>
      <c r="F103" s="87" t="s">
        <v>375</v>
      </c>
      <c r="G103" s="87" t="s">
        <v>336</v>
      </c>
      <c r="H103" s="260">
        <v>2499596</v>
      </c>
      <c r="I103" s="69" t="s">
        <v>167</v>
      </c>
      <c r="J103" s="69">
        <v>320</v>
      </c>
      <c r="K103" s="69">
        <v>51110102</v>
      </c>
      <c r="L103" s="69" t="s">
        <v>308</v>
      </c>
      <c r="M103" s="69" t="s">
        <v>337</v>
      </c>
    </row>
    <row r="104" spans="2:13" s="255" customFormat="1" ht="52.8" x14ac:dyDescent="0.25">
      <c r="B104" s="155">
        <v>95</v>
      </c>
      <c r="C104" s="70" t="s">
        <v>333</v>
      </c>
      <c r="D104" s="87" t="s">
        <v>161</v>
      </c>
      <c r="E104" s="70" t="s">
        <v>334</v>
      </c>
      <c r="F104" s="87" t="s">
        <v>376</v>
      </c>
      <c r="G104" s="70" t="s">
        <v>336</v>
      </c>
      <c r="H104" s="260">
        <v>250000</v>
      </c>
      <c r="I104" s="69" t="s">
        <v>167</v>
      </c>
      <c r="J104" s="69">
        <v>320</v>
      </c>
      <c r="K104" s="69">
        <v>51110103</v>
      </c>
      <c r="L104" s="69" t="s">
        <v>308</v>
      </c>
      <c r="M104" s="69" t="s">
        <v>334</v>
      </c>
    </row>
    <row r="105" spans="2:13" s="255" customFormat="1" ht="52.8" x14ac:dyDescent="0.25">
      <c r="B105" s="155">
        <v>96</v>
      </c>
      <c r="C105" s="70" t="s">
        <v>333</v>
      </c>
      <c r="D105" s="87" t="s">
        <v>161</v>
      </c>
      <c r="E105" s="70" t="s">
        <v>337</v>
      </c>
      <c r="F105" s="87" t="s">
        <v>377</v>
      </c>
      <c r="G105" s="70" t="s">
        <v>336</v>
      </c>
      <c r="H105" s="260">
        <v>250000</v>
      </c>
      <c r="I105" s="69" t="s">
        <v>167</v>
      </c>
      <c r="J105" s="69">
        <v>320</v>
      </c>
      <c r="K105" s="69">
        <v>51110103</v>
      </c>
      <c r="L105" s="69" t="s">
        <v>308</v>
      </c>
      <c r="M105" s="69" t="s">
        <v>337</v>
      </c>
    </row>
    <row r="106" spans="2:13" s="255" customFormat="1" ht="39.6" x14ac:dyDescent="0.25">
      <c r="B106" s="155">
        <v>97</v>
      </c>
      <c r="C106" s="70" t="s">
        <v>267</v>
      </c>
      <c r="D106" s="87" t="s">
        <v>161</v>
      </c>
      <c r="E106" s="70" t="s">
        <v>313</v>
      </c>
      <c r="F106" s="87" t="s">
        <v>323</v>
      </c>
      <c r="G106" s="87" t="s">
        <v>378</v>
      </c>
      <c r="H106" s="260">
        <v>5375700</v>
      </c>
      <c r="I106" s="69" t="s">
        <v>167</v>
      </c>
      <c r="J106" s="69">
        <v>320</v>
      </c>
      <c r="K106" s="69">
        <v>51140122</v>
      </c>
      <c r="L106" s="77" t="s">
        <v>316</v>
      </c>
      <c r="M106" s="69" t="s">
        <v>317</v>
      </c>
    </row>
    <row r="107" spans="2:13" s="255" customFormat="1" ht="39.6" x14ac:dyDescent="0.25">
      <c r="B107" s="155">
        <v>98</v>
      </c>
      <c r="C107" s="70" t="s">
        <v>267</v>
      </c>
      <c r="D107" s="87" t="s">
        <v>161</v>
      </c>
      <c r="E107" s="70" t="s">
        <v>310</v>
      </c>
      <c r="F107" s="87" t="s">
        <v>323</v>
      </c>
      <c r="G107" s="87" t="s">
        <v>378</v>
      </c>
      <c r="H107" s="260">
        <v>5375700</v>
      </c>
      <c r="I107" s="69" t="s">
        <v>167</v>
      </c>
      <c r="J107" s="69">
        <v>320</v>
      </c>
      <c r="K107" s="69">
        <v>51140122</v>
      </c>
      <c r="L107" s="77" t="s">
        <v>316</v>
      </c>
      <c r="M107" s="69" t="s">
        <v>318</v>
      </c>
    </row>
    <row r="108" spans="2:13" s="255" customFormat="1" ht="52.8" x14ac:dyDescent="0.25">
      <c r="B108" s="155">
        <v>99</v>
      </c>
      <c r="C108" s="70" t="s">
        <v>267</v>
      </c>
      <c r="D108" s="87" t="s">
        <v>161</v>
      </c>
      <c r="E108" s="70" t="s">
        <v>313</v>
      </c>
      <c r="F108" s="87" t="s">
        <v>328</v>
      </c>
      <c r="G108" s="87" t="s">
        <v>329</v>
      </c>
      <c r="H108" s="260">
        <v>1000000</v>
      </c>
      <c r="I108" s="69" t="s">
        <v>167</v>
      </c>
      <c r="J108" s="69">
        <v>320</v>
      </c>
      <c r="K108" s="69">
        <v>51140127</v>
      </c>
      <c r="L108" s="77" t="s">
        <v>316</v>
      </c>
      <c r="M108" s="69" t="s">
        <v>317</v>
      </c>
    </row>
    <row r="109" spans="2:13" s="255" customFormat="1" ht="52.8" x14ac:dyDescent="0.25">
      <c r="B109" s="155">
        <v>100</v>
      </c>
      <c r="C109" s="70" t="s">
        <v>267</v>
      </c>
      <c r="D109" s="87" t="s">
        <v>161</v>
      </c>
      <c r="E109" s="70" t="s">
        <v>330</v>
      </c>
      <c r="F109" s="87" t="s">
        <v>328</v>
      </c>
      <c r="G109" s="87" t="s">
        <v>329</v>
      </c>
      <c r="H109" s="260">
        <v>1000000</v>
      </c>
      <c r="I109" s="69" t="s">
        <v>167</v>
      </c>
      <c r="J109" s="69">
        <v>320</v>
      </c>
      <c r="K109" s="69">
        <v>51140127</v>
      </c>
      <c r="L109" s="77" t="s">
        <v>316</v>
      </c>
      <c r="M109" s="69" t="s">
        <v>331</v>
      </c>
    </row>
    <row r="110" spans="2:13" s="255" customFormat="1" ht="52.8" x14ac:dyDescent="0.25">
      <c r="B110" s="155">
        <v>101</v>
      </c>
      <c r="C110" s="70" t="s">
        <v>267</v>
      </c>
      <c r="D110" s="87" t="s">
        <v>161</v>
      </c>
      <c r="E110" s="70" t="s">
        <v>322</v>
      </c>
      <c r="F110" s="87" t="s">
        <v>328</v>
      </c>
      <c r="G110" s="87" t="s">
        <v>329</v>
      </c>
      <c r="H110" s="260">
        <v>1000000</v>
      </c>
      <c r="I110" s="69" t="s">
        <v>167</v>
      </c>
      <c r="J110" s="69">
        <v>320</v>
      </c>
      <c r="K110" s="69">
        <v>51140127</v>
      </c>
      <c r="L110" s="77" t="s">
        <v>316</v>
      </c>
      <c r="M110" s="69" t="s">
        <v>310</v>
      </c>
    </row>
    <row r="111" spans="2:13" s="255" customFormat="1" ht="52.8" x14ac:dyDescent="0.25">
      <c r="B111" s="155">
        <v>102</v>
      </c>
      <c r="C111" s="70" t="s">
        <v>267</v>
      </c>
      <c r="D111" s="87" t="s">
        <v>161</v>
      </c>
      <c r="E111" s="70" t="s">
        <v>318</v>
      </c>
      <c r="F111" s="87" t="s">
        <v>328</v>
      </c>
      <c r="G111" s="87" t="s">
        <v>329</v>
      </c>
      <c r="H111" s="260">
        <v>1000000</v>
      </c>
      <c r="I111" s="69" t="s">
        <v>167</v>
      </c>
      <c r="J111" s="69">
        <v>320</v>
      </c>
      <c r="K111" s="69">
        <v>51140127</v>
      </c>
      <c r="L111" s="77" t="s">
        <v>316</v>
      </c>
      <c r="M111" s="69" t="s">
        <v>332</v>
      </c>
    </row>
    <row r="112" spans="2:13" s="255" customFormat="1" ht="39.6" x14ac:dyDescent="0.25">
      <c r="B112" s="155">
        <v>103</v>
      </c>
      <c r="C112" s="70" t="s">
        <v>333</v>
      </c>
      <c r="D112" s="87" t="s">
        <v>161</v>
      </c>
      <c r="E112" s="70" t="s">
        <v>334</v>
      </c>
      <c r="F112" s="70" t="s">
        <v>379</v>
      </c>
      <c r="G112" s="70" t="s">
        <v>380</v>
      </c>
      <c r="H112" s="260">
        <v>3000000</v>
      </c>
      <c r="I112" s="69" t="s">
        <v>167</v>
      </c>
      <c r="J112" s="69">
        <v>320</v>
      </c>
      <c r="K112" s="69">
        <v>51020102</v>
      </c>
      <c r="L112" s="69" t="s">
        <v>381</v>
      </c>
      <c r="M112" s="69" t="s">
        <v>382</v>
      </c>
    </row>
    <row r="113" spans="2:13" s="255" customFormat="1" ht="39.6" x14ac:dyDescent="0.25">
      <c r="B113" s="155">
        <v>104</v>
      </c>
      <c r="C113" s="70" t="s">
        <v>333</v>
      </c>
      <c r="D113" s="87" t="s">
        <v>161</v>
      </c>
      <c r="E113" s="70" t="s">
        <v>383</v>
      </c>
      <c r="F113" s="70" t="s">
        <v>379</v>
      </c>
      <c r="G113" s="70" t="s">
        <v>380</v>
      </c>
      <c r="H113" s="260">
        <v>3000000</v>
      </c>
      <c r="I113" s="69" t="s">
        <v>167</v>
      </c>
      <c r="J113" s="69">
        <v>320</v>
      </c>
      <c r="K113" s="69">
        <v>51020102</v>
      </c>
      <c r="L113" s="69" t="s">
        <v>381</v>
      </c>
      <c r="M113" s="69" t="s">
        <v>384</v>
      </c>
    </row>
    <row r="114" spans="2:13" s="255" customFormat="1" ht="39.6" x14ac:dyDescent="0.25">
      <c r="B114" s="155">
        <v>105</v>
      </c>
      <c r="C114" s="70" t="s">
        <v>333</v>
      </c>
      <c r="D114" s="87" t="s">
        <v>161</v>
      </c>
      <c r="E114" s="70" t="s">
        <v>334</v>
      </c>
      <c r="F114" s="70" t="s">
        <v>385</v>
      </c>
      <c r="G114" s="70" t="s">
        <v>386</v>
      </c>
      <c r="H114" s="260">
        <v>2400000</v>
      </c>
      <c r="I114" s="69" t="s">
        <v>167</v>
      </c>
      <c r="J114" s="69">
        <v>320</v>
      </c>
      <c r="K114" s="69">
        <v>51140105</v>
      </c>
      <c r="L114" s="69" t="s">
        <v>381</v>
      </c>
      <c r="M114" s="69" t="s">
        <v>382</v>
      </c>
    </row>
    <row r="115" spans="2:13" s="255" customFormat="1" ht="39.6" x14ac:dyDescent="0.25">
      <c r="B115" s="155">
        <v>106</v>
      </c>
      <c r="C115" s="70" t="s">
        <v>333</v>
      </c>
      <c r="D115" s="87" t="s">
        <v>161</v>
      </c>
      <c r="E115" s="70" t="s">
        <v>383</v>
      </c>
      <c r="F115" s="70" t="s">
        <v>385</v>
      </c>
      <c r="G115" s="70" t="s">
        <v>386</v>
      </c>
      <c r="H115" s="260">
        <v>2400000</v>
      </c>
      <c r="I115" s="69" t="s">
        <v>167</v>
      </c>
      <c r="J115" s="69">
        <v>320</v>
      </c>
      <c r="K115" s="69">
        <v>51140105</v>
      </c>
      <c r="L115" s="69" t="s">
        <v>381</v>
      </c>
      <c r="M115" s="69" t="s">
        <v>384</v>
      </c>
    </row>
    <row r="116" spans="2:13" s="255" customFormat="1" ht="39.6" x14ac:dyDescent="0.25">
      <c r="B116" s="155">
        <v>107</v>
      </c>
      <c r="C116" s="70" t="s">
        <v>333</v>
      </c>
      <c r="D116" s="87" t="s">
        <v>161</v>
      </c>
      <c r="E116" s="70" t="s">
        <v>305</v>
      </c>
      <c r="F116" s="70" t="s">
        <v>387</v>
      </c>
      <c r="G116" s="70" t="s">
        <v>388</v>
      </c>
      <c r="H116" s="260">
        <v>3200000</v>
      </c>
      <c r="I116" s="69" t="s">
        <v>167</v>
      </c>
      <c r="J116" s="69">
        <v>320</v>
      </c>
      <c r="K116" s="69">
        <v>51140105</v>
      </c>
      <c r="L116" s="69" t="s">
        <v>308</v>
      </c>
      <c r="M116" s="69" t="s">
        <v>305</v>
      </c>
    </row>
    <row r="117" spans="2:13" s="255" customFormat="1" ht="52.8" x14ac:dyDescent="0.25">
      <c r="B117" s="155">
        <v>108</v>
      </c>
      <c r="C117" s="70" t="s">
        <v>333</v>
      </c>
      <c r="D117" s="87" t="s">
        <v>161</v>
      </c>
      <c r="E117" s="70" t="s">
        <v>334</v>
      </c>
      <c r="F117" s="70" t="s">
        <v>389</v>
      </c>
      <c r="G117" s="70" t="s">
        <v>390</v>
      </c>
      <c r="H117" s="260">
        <v>1438080</v>
      </c>
      <c r="I117" s="69" t="s">
        <v>167</v>
      </c>
      <c r="J117" s="69">
        <v>337</v>
      </c>
      <c r="K117" s="69">
        <v>51011401</v>
      </c>
      <c r="L117" s="69" t="s">
        <v>308</v>
      </c>
      <c r="M117" s="69" t="s">
        <v>334</v>
      </c>
    </row>
    <row r="118" spans="2:13" s="255" customFormat="1" ht="52.8" x14ac:dyDescent="0.25">
      <c r="B118" s="155">
        <v>109</v>
      </c>
      <c r="C118" s="70" t="s">
        <v>333</v>
      </c>
      <c r="D118" s="87" t="s">
        <v>161</v>
      </c>
      <c r="E118" s="70" t="s">
        <v>337</v>
      </c>
      <c r="F118" s="70" t="s">
        <v>389</v>
      </c>
      <c r="G118" s="70" t="s">
        <v>390</v>
      </c>
      <c r="H118" s="260">
        <v>1438080</v>
      </c>
      <c r="I118" s="69" t="s">
        <v>167</v>
      </c>
      <c r="J118" s="69">
        <v>337</v>
      </c>
      <c r="K118" s="69">
        <v>51011401</v>
      </c>
      <c r="L118" s="69" t="s">
        <v>308</v>
      </c>
      <c r="M118" s="69" t="s">
        <v>337</v>
      </c>
    </row>
    <row r="119" spans="2:13" s="255" customFormat="1" ht="39.6" x14ac:dyDescent="0.25">
      <c r="B119" s="155">
        <v>110</v>
      </c>
      <c r="C119" s="70" t="s">
        <v>333</v>
      </c>
      <c r="D119" s="87" t="s">
        <v>161</v>
      </c>
      <c r="E119" s="70" t="s">
        <v>334</v>
      </c>
      <c r="F119" s="70" t="s">
        <v>379</v>
      </c>
      <c r="G119" s="70" t="s">
        <v>380</v>
      </c>
      <c r="H119" s="260">
        <v>2856000</v>
      </c>
      <c r="I119" s="69" t="s">
        <v>167</v>
      </c>
      <c r="J119" s="69">
        <v>337</v>
      </c>
      <c r="K119" s="69">
        <v>51020102</v>
      </c>
      <c r="L119" s="69" t="s">
        <v>381</v>
      </c>
      <c r="M119" s="69" t="s">
        <v>382</v>
      </c>
    </row>
    <row r="120" spans="2:13" s="255" customFormat="1" ht="39.6" x14ac:dyDescent="0.25">
      <c r="B120" s="155">
        <v>111</v>
      </c>
      <c r="C120" s="70" t="s">
        <v>333</v>
      </c>
      <c r="D120" s="87" t="s">
        <v>161</v>
      </c>
      <c r="E120" s="70" t="s">
        <v>383</v>
      </c>
      <c r="F120" s="70" t="s">
        <v>379</v>
      </c>
      <c r="G120" s="70" t="s">
        <v>380</v>
      </c>
      <c r="H120" s="260">
        <v>2856000</v>
      </c>
      <c r="I120" s="69" t="s">
        <v>167</v>
      </c>
      <c r="J120" s="69">
        <v>337</v>
      </c>
      <c r="K120" s="69">
        <v>51020102</v>
      </c>
      <c r="L120" s="69" t="s">
        <v>381</v>
      </c>
      <c r="M120" s="69" t="s">
        <v>384</v>
      </c>
    </row>
    <row r="121" spans="2:13" s="255" customFormat="1" ht="66" x14ac:dyDescent="0.25">
      <c r="B121" s="155">
        <v>112</v>
      </c>
      <c r="C121" s="70" t="s">
        <v>267</v>
      </c>
      <c r="D121" s="87" t="s">
        <v>161</v>
      </c>
      <c r="E121" s="70" t="s">
        <v>353</v>
      </c>
      <c r="F121" s="70" t="s">
        <v>368</v>
      </c>
      <c r="G121" s="70" t="s">
        <v>391</v>
      </c>
      <c r="H121" s="260">
        <v>2000000</v>
      </c>
      <c r="I121" s="69" t="s">
        <v>167</v>
      </c>
      <c r="J121" s="69">
        <v>337</v>
      </c>
      <c r="K121" s="69">
        <v>51090103</v>
      </c>
      <c r="L121" s="77" t="s">
        <v>316</v>
      </c>
      <c r="M121" s="69" t="s">
        <v>330</v>
      </c>
    </row>
    <row r="122" spans="2:13" s="255" customFormat="1" ht="66" x14ac:dyDescent="0.25">
      <c r="B122" s="155">
        <v>113</v>
      </c>
      <c r="C122" s="70" t="s">
        <v>267</v>
      </c>
      <c r="D122" s="87" t="s">
        <v>161</v>
      </c>
      <c r="E122" s="70" t="s">
        <v>332</v>
      </c>
      <c r="F122" s="70" t="s">
        <v>368</v>
      </c>
      <c r="G122" s="70" t="s">
        <v>391</v>
      </c>
      <c r="H122" s="260">
        <v>2000000</v>
      </c>
      <c r="I122" s="69" t="s">
        <v>167</v>
      </c>
      <c r="J122" s="69">
        <v>337</v>
      </c>
      <c r="K122" s="69">
        <v>51090103</v>
      </c>
      <c r="L122" s="77" t="s">
        <v>316</v>
      </c>
      <c r="M122" s="69" t="s">
        <v>356</v>
      </c>
    </row>
    <row r="123" spans="2:13" s="255" customFormat="1" ht="52.8" x14ac:dyDescent="0.25">
      <c r="B123" s="155">
        <v>114</v>
      </c>
      <c r="C123" s="70" t="s">
        <v>267</v>
      </c>
      <c r="D123" s="87" t="s">
        <v>161</v>
      </c>
      <c r="E123" s="70" t="s">
        <v>353</v>
      </c>
      <c r="F123" s="70" t="s">
        <v>370</v>
      </c>
      <c r="G123" s="70" t="s">
        <v>358</v>
      </c>
      <c r="H123" s="260">
        <v>1000000</v>
      </c>
      <c r="I123" s="69" t="s">
        <v>167</v>
      </c>
      <c r="J123" s="69">
        <v>337</v>
      </c>
      <c r="K123" s="69">
        <v>51090110</v>
      </c>
      <c r="L123" s="77" t="s">
        <v>316</v>
      </c>
      <c r="M123" s="69" t="s">
        <v>330</v>
      </c>
    </row>
    <row r="124" spans="2:13" s="255" customFormat="1" ht="52.8" x14ac:dyDescent="0.25">
      <c r="B124" s="155">
        <v>115</v>
      </c>
      <c r="C124" s="70" t="s">
        <v>267</v>
      </c>
      <c r="D124" s="87" t="s">
        <v>161</v>
      </c>
      <c r="E124" s="70" t="s">
        <v>332</v>
      </c>
      <c r="F124" s="70" t="s">
        <v>370</v>
      </c>
      <c r="G124" s="70" t="s">
        <v>358</v>
      </c>
      <c r="H124" s="260">
        <v>1000000</v>
      </c>
      <c r="I124" s="69" t="s">
        <v>167</v>
      </c>
      <c r="J124" s="69">
        <v>337</v>
      </c>
      <c r="K124" s="69">
        <v>51090110</v>
      </c>
      <c r="L124" s="77" t="s">
        <v>316</v>
      </c>
      <c r="M124" s="69" t="s">
        <v>356</v>
      </c>
    </row>
    <row r="125" spans="2:13" s="255" customFormat="1" ht="39.6" x14ac:dyDescent="0.25">
      <c r="B125" s="155">
        <v>116</v>
      </c>
      <c r="C125" s="70" t="s">
        <v>333</v>
      </c>
      <c r="D125" s="87" t="s">
        <v>161</v>
      </c>
      <c r="E125" s="70" t="s">
        <v>334</v>
      </c>
      <c r="F125" s="70" t="s">
        <v>385</v>
      </c>
      <c r="G125" s="70" t="s">
        <v>392</v>
      </c>
      <c r="H125" s="260">
        <v>1500000</v>
      </c>
      <c r="I125" s="69" t="s">
        <v>167</v>
      </c>
      <c r="J125" s="69">
        <v>337</v>
      </c>
      <c r="K125" s="69">
        <v>51140105</v>
      </c>
      <c r="L125" s="69" t="s">
        <v>381</v>
      </c>
      <c r="M125" s="69" t="s">
        <v>382</v>
      </c>
    </row>
    <row r="126" spans="2:13" s="255" customFormat="1" ht="39.6" x14ac:dyDescent="0.25">
      <c r="B126" s="155">
        <v>117</v>
      </c>
      <c r="C126" s="70" t="s">
        <v>333</v>
      </c>
      <c r="D126" s="87" t="s">
        <v>161</v>
      </c>
      <c r="E126" s="70" t="s">
        <v>383</v>
      </c>
      <c r="F126" s="70" t="s">
        <v>385</v>
      </c>
      <c r="G126" s="70" t="s">
        <v>392</v>
      </c>
      <c r="H126" s="260">
        <v>1500000</v>
      </c>
      <c r="I126" s="69" t="s">
        <v>167</v>
      </c>
      <c r="J126" s="69">
        <v>337</v>
      </c>
      <c r="K126" s="69">
        <v>51140105</v>
      </c>
      <c r="L126" s="69" t="s">
        <v>381</v>
      </c>
      <c r="M126" s="69" t="s">
        <v>384</v>
      </c>
    </row>
    <row r="127" spans="2:13" s="255" customFormat="1" ht="39.6" x14ac:dyDescent="0.25">
      <c r="B127" s="155">
        <v>118</v>
      </c>
      <c r="C127" s="70" t="s">
        <v>333</v>
      </c>
      <c r="D127" s="87" t="s">
        <v>161</v>
      </c>
      <c r="E127" s="70" t="s">
        <v>305</v>
      </c>
      <c r="F127" s="70" t="s">
        <v>387</v>
      </c>
      <c r="G127" s="70" t="s">
        <v>393</v>
      </c>
      <c r="H127" s="260">
        <v>2500000</v>
      </c>
      <c r="I127" s="69" t="s">
        <v>167</v>
      </c>
      <c r="J127" s="69">
        <v>337</v>
      </c>
      <c r="K127" s="69">
        <v>51140129</v>
      </c>
      <c r="L127" s="69" t="s">
        <v>308</v>
      </c>
      <c r="M127" s="69" t="s">
        <v>305</v>
      </c>
    </row>
    <row r="128" spans="2:13" s="255" customFormat="1" ht="52.8" x14ac:dyDescent="0.25">
      <c r="B128" s="155">
        <v>119</v>
      </c>
      <c r="C128" s="70" t="s">
        <v>267</v>
      </c>
      <c r="D128" s="87" t="s">
        <v>161</v>
      </c>
      <c r="E128" s="70" t="s">
        <v>353</v>
      </c>
      <c r="F128" s="70" t="s">
        <v>394</v>
      </c>
      <c r="G128" s="70" t="s">
        <v>395</v>
      </c>
      <c r="H128" s="260">
        <v>7200000</v>
      </c>
      <c r="I128" s="69" t="s">
        <v>396</v>
      </c>
      <c r="J128" s="69">
        <v>2001000319</v>
      </c>
      <c r="K128" s="69">
        <v>15100101</v>
      </c>
      <c r="L128" s="77" t="s">
        <v>316</v>
      </c>
      <c r="M128" s="69" t="s">
        <v>330</v>
      </c>
    </row>
    <row r="129" spans="2:13" s="255" customFormat="1" ht="39.6" x14ac:dyDescent="0.25">
      <c r="B129" s="155">
        <v>120</v>
      </c>
      <c r="C129" s="70" t="s">
        <v>267</v>
      </c>
      <c r="D129" s="87" t="s">
        <v>161</v>
      </c>
      <c r="E129" s="70" t="s">
        <v>353</v>
      </c>
      <c r="F129" s="70" t="s">
        <v>397</v>
      </c>
      <c r="G129" s="70" t="s">
        <v>398</v>
      </c>
      <c r="H129" s="260">
        <v>4000000</v>
      </c>
      <c r="I129" s="69" t="s">
        <v>396</v>
      </c>
      <c r="J129" s="69">
        <v>2001000319</v>
      </c>
      <c r="K129" s="69">
        <v>15100101</v>
      </c>
      <c r="L129" s="77" t="s">
        <v>316</v>
      </c>
      <c r="M129" s="69" t="s">
        <v>330</v>
      </c>
    </row>
    <row r="130" spans="2:13" s="255" customFormat="1" ht="52.8" x14ac:dyDescent="0.25">
      <c r="B130" s="155">
        <v>121</v>
      </c>
      <c r="C130" s="70" t="s">
        <v>267</v>
      </c>
      <c r="D130" s="87" t="s">
        <v>161</v>
      </c>
      <c r="E130" s="70" t="s">
        <v>317</v>
      </c>
      <c r="F130" s="70" t="s">
        <v>399</v>
      </c>
      <c r="G130" s="70" t="s">
        <v>400</v>
      </c>
      <c r="H130" s="260">
        <v>4400000</v>
      </c>
      <c r="I130" s="69" t="s">
        <v>396</v>
      </c>
      <c r="J130" s="69">
        <v>2001000319</v>
      </c>
      <c r="K130" s="69">
        <v>15140101</v>
      </c>
      <c r="L130" s="77" t="s">
        <v>316</v>
      </c>
      <c r="M130" s="69" t="s">
        <v>353</v>
      </c>
    </row>
    <row r="131" spans="2:13" s="255" customFormat="1" ht="52.8" x14ac:dyDescent="0.25">
      <c r="B131" s="155">
        <v>122</v>
      </c>
      <c r="C131" s="70" t="s">
        <v>267</v>
      </c>
      <c r="D131" s="87" t="s">
        <v>161</v>
      </c>
      <c r="E131" s="70" t="s">
        <v>353</v>
      </c>
      <c r="F131" s="70" t="s">
        <v>401</v>
      </c>
      <c r="G131" s="70" t="s">
        <v>400</v>
      </c>
      <c r="H131" s="260">
        <v>3200000</v>
      </c>
      <c r="I131" s="69" t="s">
        <v>396</v>
      </c>
      <c r="J131" s="69">
        <v>2001000319</v>
      </c>
      <c r="K131" s="69">
        <v>15140102</v>
      </c>
      <c r="L131" s="77" t="s">
        <v>316</v>
      </c>
      <c r="M131" s="69" t="s">
        <v>330</v>
      </c>
    </row>
    <row r="132" spans="2:13" s="255" customFormat="1" ht="79.2" x14ac:dyDescent="0.25">
      <c r="B132" s="155">
        <v>123</v>
      </c>
      <c r="C132" s="70" t="s">
        <v>267</v>
      </c>
      <c r="D132" s="87" t="s">
        <v>161</v>
      </c>
      <c r="E132" s="70" t="s">
        <v>305</v>
      </c>
      <c r="F132" s="70" t="s">
        <v>402</v>
      </c>
      <c r="G132" s="70" t="s">
        <v>360</v>
      </c>
      <c r="H132" s="260">
        <v>2000000</v>
      </c>
      <c r="I132" s="69" t="s">
        <v>167</v>
      </c>
      <c r="J132" s="69">
        <v>2001000319</v>
      </c>
      <c r="K132" s="69">
        <v>51140102</v>
      </c>
      <c r="L132" s="69" t="s">
        <v>308</v>
      </c>
      <c r="M132" s="69" t="s">
        <v>309</v>
      </c>
    </row>
    <row r="133" spans="2:13" s="255" customFormat="1" ht="66" x14ac:dyDescent="0.25">
      <c r="B133" s="155">
        <v>124</v>
      </c>
      <c r="C133" s="70" t="s">
        <v>333</v>
      </c>
      <c r="D133" s="87" t="s">
        <v>161</v>
      </c>
      <c r="E133" s="70" t="s">
        <v>403</v>
      </c>
      <c r="F133" s="70" t="s">
        <v>404</v>
      </c>
      <c r="G133" s="70" t="s">
        <v>405</v>
      </c>
      <c r="H133" s="260">
        <v>7000000</v>
      </c>
      <c r="I133" s="69" t="s">
        <v>167</v>
      </c>
      <c r="J133" s="69">
        <v>2001000319</v>
      </c>
      <c r="K133" s="69">
        <v>51020103</v>
      </c>
      <c r="L133" s="69" t="s">
        <v>381</v>
      </c>
      <c r="M133" s="69" t="s">
        <v>406</v>
      </c>
    </row>
    <row r="134" spans="2:13" s="255" customFormat="1" ht="66" x14ac:dyDescent="0.25">
      <c r="B134" s="155">
        <v>177</v>
      </c>
      <c r="C134" s="70" t="s">
        <v>239</v>
      </c>
      <c r="D134" s="87" t="s">
        <v>161</v>
      </c>
      <c r="E134" s="70" t="s">
        <v>330</v>
      </c>
      <c r="F134" s="70" t="s">
        <v>495</v>
      </c>
      <c r="G134" s="69" t="s">
        <v>166</v>
      </c>
      <c r="H134" s="69" t="s">
        <v>496</v>
      </c>
      <c r="I134" s="69" t="s">
        <v>497</v>
      </c>
      <c r="J134" s="69">
        <v>2052</v>
      </c>
      <c r="K134" s="69">
        <v>51020102</v>
      </c>
      <c r="L134" s="69" t="s">
        <v>498</v>
      </c>
      <c r="M134" s="102" t="s">
        <v>235</v>
      </c>
    </row>
    <row r="135" spans="2:13" s="255" customFormat="1" ht="66" x14ac:dyDescent="0.25">
      <c r="B135" s="155">
        <v>178</v>
      </c>
      <c r="C135" s="70" t="s">
        <v>239</v>
      </c>
      <c r="D135" s="87" t="s">
        <v>161</v>
      </c>
      <c r="E135" s="70" t="s">
        <v>330</v>
      </c>
      <c r="F135" s="70" t="s">
        <v>499</v>
      </c>
      <c r="G135" s="102" t="s">
        <v>166</v>
      </c>
      <c r="H135" s="114">
        <v>4464000</v>
      </c>
      <c r="I135" s="69" t="s">
        <v>497</v>
      </c>
      <c r="J135" s="69">
        <v>2052</v>
      </c>
      <c r="K135" s="69">
        <v>51020102</v>
      </c>
      <c r="L135" s="69" t="s">
        <v>498</v>
      </c>
      <c r="M135" s="102" t="s">
        <v>235</v>
      </c>
    </row>
    <row r="136" spans="2:13" s="255" customFormat="1" x14ac:dyDescent="0.25">
      <c r="B136" s="155">
        <v>179</v>
      </c>
      <c r="C136" s="70" t="s">
        <v>239</v>
      </c>
      <c r="D136" s="87" t="s">
        <v>161</v>
      </c>
      <c r="E136" s="70" t="s">
        <v>330</v>
      </c>
      <c r="F136" s="78" t="s">
        <v>500</v>
      </c>
      <c r="G136" s="77" t="s">
        <v>166</v>
      </c>
      <c r="H136" s="105">
        <v>2864000</v>
      </c>
      <c r="I136" s="69" t="s">
        <v>497</v>
      </c>
      <c r="J136" s="77">
        <v>202</v>
      </c>
      <c r="K136" s="77">
        <v>51110101</v>
      </c>
      <c r="L136" s="69" t="s">
        <v>498</v>
      </c>
      <c r="M136" s="77" t="s">
        <v>235</v>
      </c>
    </row>
    <row r="137" spans="2:13" s="255" customFormat="1" ht="26.4" x14ac:dyDescent="0.25">
      <c r="B137" s="155">
        <v>180</v>
      </c>
      <c r="C137" s="70" t="s">
        <v>229</v>
      </c>
      <c r="D137" s="87" t="s">
        <v>161</v>
      </c>
      <c r="E137" s="70" t="s">
        <v>330</v>
      </c>
      <c r="F137" s="78" t="s">
        <v>501</v>
      </c>
      <c r="G137" s="77">
        <v>20</v>
      </c>
      <c r="H137" s="105">
        <v>700000</v>
      </c>
      <c r="I137" s="69" t="s">
        <v>497</v>
      </c>
      <c r="J137" s="77">
        <v>2052</v>
      </c>
      <c r="K137" s="77">
        <v>51140102</v>
      </c>
      <c r="L137" s="77" t="s">
        <v>498</v>
      </c>
      <c r="M137" s="77" t="s">
        <v>235</v>
      </c>
    </row>
    <row r="138" spans="2:13" s="255" customFormat="1" ht="39.6" x14ac:dyDescent="0.25">
      <c r="B138" s="155">
        <v>181</v>
      </c>
      <c r="C138" s="70" t="s">
        <v>502</v>
      </c>
      <c r="D138" s="87" t="s">
        <v>161</v>
      </c>
      <c r="E138" s="70" t="s">
        <v>330</v>
      </c>
      <c r="F138" s="70" t="s">
        <v>503</v>
      </c>
      <c r="G138" s="69">
        <v>4</v>
      </c>
      <c r="H138" s="105">
        <v>6850000</v>
      </c>
      <c r="I138" s="69" t="s">
        <v>497</v>
      </c>
      <c r="J138" s="69">
        <v>202</v>
      </c>
      <c r="K138" s="69">
        <v>51110102</v>
      </c>
      <c r="L138" s="77" t="s">
        <v>498</v>
      </c>
      <c r="M138" s="77" t="s">
        <v>235</v>
      </c>
    </row>
    <row r="139" spans="2:13" s="255" customFormat="1" ht="26.4" x14ac:dyDescent="0.25">
      <c r="B139" s="155">
        <v>182</v>
      </c>
      <c r="C139" s="70" t="s">
        <v>239</v>
      </c>
      <c r="D139" s="87" t="s">
        <v>161</v>
      </c>
      <c r="E139" s="70" t="s">
        <v>330</v>
      </c>
      <c r="F139" s="70" t="s">
        <v>504</v>
      </c>
      <c r="G139" s="69" t="s">
        <v>166</v>
      </c>
      <c r="H139" s="105">
        <v>36375000</v>
      </c>
      <c r="I139" s="69" t="s">
        <v>497</v>
      </c>
      <c r="J139" s="69">
        <v>2052</v>
      </c>
      <c r="K139" s="69">
        <v>51020102</v>
      </c>
      <c r="L139" s="77" t="s">
        <v>498</v>
      </c>
      <c r="M139" s="77" t="s">
        <v>235</v>
      </c>
    </row>
    <row r="140" spans="2:13" s="255" customFormat="1" ht="39.6" x14ac:dyDescent="0.25">
      <c r="B140" s="155">
        <v>183</v>
      </c>
      <c r="C140" s="70" t="s">
        <v>229</v>
      </c>
      <c r="D140" s="87" t="s">
        <v>161</v>
      </c>
      <c r="E140" s="70" t="s">
        <v>330</v>
      </c>
      <c r="F140" s="70" t="s">
        <v>505</v>
      </c>
      <c r="G140" s="69">
        <v>600</v>
      </c>
      <c r="H140" s="105">
        <v>3900000</v>
      </c>
      <c r="I140" s="69" t="s">
        <v>497</v>
      </c>
      <c r="J140" s="69">
        <v>2052</v>
      </c>
      <c r="K140" s="69">
        <v>51140102</v>
      </c>
      <c r="L140" s="77" t="s">
        <v>498</v>
      </c>
      <c r="M140" s="77" t="s">
        <v>235</v>
      </c>
    </row>
    <row r="141" spans="2:13" s="255" customFormat="1" ht="26.4" x14ac:dyDescent="0.25">
      <c r="B141" s="155">
        <v>184</v>
      </c>
      <c r="C141" s="70" t="s">
        <v>229</v>
      </c>
      <c r="D141" s="87" t="s">
        <v>161</v>
      </c>
      <c r="E141" s="70" t="s">
        <v>330</v>
      </c>
      <c r="F141" s="70" t="s">
        <v>506</v>
      </c>
      <c r="G141" s="69">
        <v>1000</v>
      </c>
      <c r="H141" s="105">
        <v>6500000</v>
      </c>
      <c r="I141" s="69" t="s">
        <v>497</v>
      </c>
      <c r="J141" s="69">
        <v>2052</v>
      </c>
      <c r="K141" s="69">
        <v>51140102</v>
      </c>
      <c r="L141" s="77" t="s">
        <v>498</v>
      </c>
      <c r="M141" s="77" t="s">
        <v>235</v>
      </c>
    </row>
    <row r="142" spans="2:13" s="255" customFormat="1" x14ac:dyDescent="0.25">
      <c r="B142" s="155">
        <v>185</v>
      </c>
      <c r="C142" s="70" t="s">
        <v>229</v>
      </c>
      <c r="D142" s="87" t="s">
        <v>161</v>
      </c>
      <c r="E142" s="70" t="s">
        <v>313</v>
      </c>
      <c r="F142" s="70" t="s">
        <v>507</v>
      </c>
      <c r="G142" s="69">
        <v>2</v>
      </c>
      <c r="H142" s="105">
        <v>190000</v>
      </c>
      <c r="I142" s="69" t="s">
        <v>497</v>
      </c>
      <c r="J142" s="69">
        <v>2052</v>
      </c>
      <c r="K142" s="69">
        <v>51140127</v>
      </c>
      <c r="L142" s="77" t="s">
        <v>498</v>
      </c>
      <c r="M142" s="77" t="s">
        <v>235</v>
      </c>
    </row>
    <row r="143" spans="2:13" s="255" customFormat="1" ht="39.6" x14ac:dyDescent="0.25">
      <c r="B143" s="155">
        <v>186</v>
      </c>
      <c r="C143" s="70" t="s">
        <v>229</v>
      </c>
      <c r="D143" s="87" t="s">
        <v>161</v>
      </c>
      <c r="E143" s="70" t="s">
        <v>313</v>
      </c>
      <c r="F143" s="70" t="s">
        <v>508</v>
      </c>
      <c r="G143" s="69">
        <v>700</v>
      </c>
      <c r="H143" s="105">
        <v>704000</v>
      </c>
      <c r="I143" s="69" t="s">
        <v>497</v>
      </c>
      <c r="J143" s="69">
        <v>2052</v>
      </c>
      <c r="K143" s="69">
        <v>51140127</v>
      </c>
      <c r="L143" s="77" t="s">
        <v>498</v>
      </c>
      <c r="M143" s="77" t="s">
        <v>235</v>
      </c>
    </row>
    <row r="144" spans="2:13" s="255" customFormat="1" ht="26.4" x14ac:dyDescent="0.25">
      <c r="B144" s="155">
        <v>187</v>
      </c>
      <c r="C144" s="70" t="s">
        <v>229</v>
      </c>
      <c r="D144" s="87" t="s">
        <v>161</v>
      </c>
      <c r="E144" s="70" t="s">
        <v>317</v>
      </c>
      <c r="F144" s="70" t="s">
        <v>509</v>
      </c>
      <c r="G144" s="69">
        <v>350</v>
      </c>
      <c r="H144" s="105">
        <v>3000000</v>
      </c>
      <c r="I144" s="69" t="s">
        <v>497</v>
      </c>
      <c r="J144" s="69">
        <v>2052</v>
      </c>
      <c r="K144" s="69">
        <v>51140127</v>
      </c>
      <c r="L144" s="77" t="s">
        <v>498</v>
      </c>
      <c r="M144" s="77" t="s">
        <v>235</v>
      </c>
    </row>
    <row r="145" spans="2:13" s="255" customFormat="1" x14ac:dyDescent="0.25">
      <c r="B145" s="155">
        <v>188</v>
      </c>
      <c r="C145" s="70" t="s">
        <v>239</v>
      </c>
      <c r="D145" s="87" t="s">
        <v>161</v>
      </c>
      <c r="E145" s="70" t="s">
        <v>330</v>
      </c>
      <c r="F145" s="70" t="s">
        <v>510</v>
      </c>
      <c r="G145" s="69" t="s">
        <v>166</v>
      </c>
      <c r="H145" s="105">
        <v>300000</v>
      </c>
      <c r="I145" s="69" t="s">
        <v>497</v>
      </c>
      <c r="J145" s="69">
        <v>202</v>
      </c>
      <c r="K145" s="69">
        <v>51140105</v>
      </c>
      <c r="L145" s="77" t="s">
        <v>498</v>
      </c>
      <c r="M145" s="77" t="s">
        <v>235</v>
      </c>
    </row>
    <row r="146" spans="2:13" s="255" customFormat="1" ht="26.4" x14ac:dyDescent="0.25">
      <c r="B146" s="155">
        <v>189</v>
      </c>
      <c r="C146" s="70" t="s">
        <v>229</v>
      </c>
      <c r="D146" s="87" t="s">
        <v>161</v>
      </c>
      <c r="E146" s="70" t="s">
        <v>330</v>
      </c>
      <c r="F146" s="70" t="s">
        <v>511</v>
      </c>
      <c r="G146" s="69">
        <v>15</v>
      </c>
      <c r="H146" s="105">
        <v>135000</v>
      </c>
      <c r="I146" s="69" t="s">
        <v>497</v>
      </c>
      <c r="J146" s="69">
        <v>2052</v>
      </c>
      <c r="K146" s="69">
        <v>51140102</v>
      </c>
      <c r="L146" s="77" t="s">
        <v>498</v>
      </c>
      <c r="M146" s="77" t="s">
        <v>235</v>
      </c>
    </row>
    <row r="147" spans="2:13" s="255" customFormat="1" x14ac:dyDescent="0.25">
      <c r="B147" s="155">
        <v>190</v>
      </c>
      <c r="C147" s="70" t="s">
        <v>229</v>
      </c>
      <c r="D147" s="87" t="s">
        <v>161</v>
      </c>
      <c r="E147" s="70" t="s">
        <v>319</v>
      </c>
      <c r="F147" s="70" t="s">
        <v>512</v>
      </c>
      <c r="G147" s="69" t="s">
        <v>166</v>
      </c>
      <c r="H147" s="105">
        <v>170000</v>
      </c>
      <c r="I147" s="69" t="s">
        <v>497</v>
      </c>
      <c r="J147" s="69">
        <v>202</v>
      </c>
      <c r="K147" s="69">
        <v>51140127</v>
      </c>
      <c r="L147" s="77" t="s">
        <v>498</v>
      </c>
      <c r="M147" s="69" t="s">
        <v>235</v>
      </c>
    </row>
    <row r="148" spans="2:13" s="255" customFormat="1" x14ac:dyDescent="0.25">
      <c r="B148" s="155">
        <v>191</v>
      </c>
      <c r="C148" s="70" t="s">
        <v>229</v>
      </c>
      <c r="D148" s="87" t="s">
        <v>161</v>
      </c>
      <c r="E148" s="70" t="s">
        <v>353</v>
      </c>
      <c r="F148" s="70" t="s">
        <v>512</v>
      </c>
      <c r="G148" s="69" t="s">
        <v>166</v>
      </c>
      <c r="H148" s="105">
        <v>600000</v>
      </c>
      <c r="I148" s="69" t="s">
        <v>497</v>
      </c>
      <c r="J148" s="69">
        <v>2052</v>
      </c>
      <c r="K148" s="69">
        <v>51140127</v>
      </c>
      <c r="L148" s="77" t="s">
        <v>498</v>
      </c>
      <c r="M148" s="69" t="s">
        <v>235</v>
      </c>
    </row>
    <row r="149" spans="2:13" s="255" customFormat="1" x14ac:dyDescent="0.25">
      <c r="B149" s="155">
        <v>192</v>
      </c>
      <c r="C149" s="70" t="s">
        <v>229</v>
      </c>
      <c r="D149" s="87" t="s">
        <v>161</v>
      </c>
      <c r="E149" s="70" t="s">
        <v>322</v>
      </c>
      <c r="F149" s="70" t="s">
        <v>512</v>
      </c>
      <c r="G149" s="69" t="s">
        <v>166</v>
      </c>
      <c r="H149" s="105">
        <v>150000</v>
      </c>
      <c r="I149" s="69" t="s">
        <v>497</v>
      </c>
      <c r="J149" s="69">
        <v>202</v>
      </c>
      <c r="K149" s="69">
        <v>51140127</v>
      </c>
      <c r="L149" s="77" t="s">
        <v>498</v>
      </c>
      <c r="M149" s="69" t="s">
        <v>235</v>
      </c>
    </row>
    <row r="150" spans="2:13" s="255" customFormat="1" ht="26.4" x14ac:dyDescent="0.25">
      <c r="B150" s="155">
        <v>193</v>
      </c>
      <c r="C150" s="70" t="s">
        <v>239</v>
      </c>
      <c r="D150" s="87" t="s">
        <v>161</v>
      </c>
      <c r="E150" s="70" t="s">
        <v>513</v>
      </c>
      <c r="F150" s="70" t="s">
        <v>514</v>
      </c>
      <c r="G150" s="69" t="s">
        <v>166</v>
      </c>
      <c r="H150" s="105">
        <v>6840000</v>
      </c>
      <c r="I150" s="69" t="s">
        <v>497</v>
      </c>
      <c r="J150" s="69">
        <v>2052</v>
      </c>
      <c r="K150" s="69">
        <v>51140105</v>
      </c>
      <c r="L150" s="77" t="s">
        <v>498</v>
      </c>
      <c r="M150" s="69" t="s">
        <v>235</v>
      </c>
    </row>
    <row r="151" spans="2:13" s="255" customFormat="1" ht="26.4" x14ac:dyDescent="0.25">
      <c r="B151" s="155">
        <v>194</v>
      </c>
      <c r="C151" s="70" t="s">
        <v>239</v>
      </c>
      <c r="D151" s="87" t="s">
        <v>161</v>
      </c>
      <c r="E151" s="70" t="s">
        <v>332</v>
      </c>
      <c r="F151" s="70" t="s">
        <v>515</v>
      </c>
      <c r="G151" s="69" t="s">
        <v>166</v>
      </c>
      <c r="H151" s="105">
        <v>3024000</v>
      </c>
      <c r="I151" s="69" t="s">
        <v>497</v>
      </c>
      <c r="J151" s="69">
        <v>2052</v>
      </c>
      <c r="K151" s="69">
        <v>51020102</v>
      </c>
      <c r="L151" s="77" t="s">
        <v>498</v>
      </c>
      <c r="M151" s="69" t="s">
        <v>235</v>
      </c>
    </row>
    <row r="152" spans="2:13" s="255" customFormat="1" ht="26.4" x14ac:dyDescent="0.25">
      <c r="B152" s="155">
        <v>195</v>
      </c>
      <c r="C152" s="70" t="s">
        <v>229</v>
      </c>
      <c r="D152" s="87" t="s">
        <v>161</v>
      </c>
      <c r="E152" s="70" t="s">
        <v>516</v>
      </c>
      <c r="F152" s="70" t="s">
        <v>517</v>
      </c>
      <c r="G152" s="69">
        <v>210</v>
      </c>
      <c r="H152" s="105">
        <v>1365000</v>
      </c>
      <c r="I152" s="69" t="s">
        <v>497</v>
      </c>
      <c r="J152" s="69">
        <v>2052</v>
      </c>
      <c r="K152" s="69">
        <v>51140102</v>
      </c>
      <c r="L152" s="77" t="s">
        <v>498</v>
      </c>
      <c r="M152" s="69" t="s">
        <v>235</v>
      </c>
    </row>
    <row r="153" spans="2:13" s="255" customFormat="1" ht="26.4" x14ac:dyDescent="0.25">
      <c r="B153" s="155">
        <v>196</v>
      </c>
      <c r="C153" s="70" t="s">
        <v>229</v>
      </c>
      <c r="D153" s="87" t="s">
        <v>161</v>
      </c>
      <c r="E153" s="70" t="s">
        <v>332</v>
      </c>
      <c r="F153" s="70" t="s">
        <v>518</v>
      </c>
      <c r="G153" s="69" t="s">
        <v>166</v>
      </c>
      <c r="H153" s="105">
        <v>3000000</v>
      </c>
      <c r="I153" s="69" t="s">
        <v>497</v>
      </c>
      <c r="J153" s="69">
        <v>2052</v>
      </c>
      <c r="K153" s="69">
        <v>51140102</v>
      </c>
      <c r="L153" s="77" t="s">
        <v>498</v>
      </c>
      <c r="M153" s="69" t="s">
        <v>235</v>
      </c>
    </row>
    <row r="154" spans="2:13" s="255" customFormat="1" ht="52.8" x14ac:dyDescent="0.25">
      <c r="B154" s="155">
        <v>197</v>
      </c>
      <c r="C154" s="70" t="s">
        <v>502</v>
      </c>
      <c r="D154" s="87" t="s">
        <v>161</v>
      </c>
      <c r="E154" s="70" t="s">
        <v>330</v>
      </c>
      <c r="F154" s="70" t="s">
        <v>519</v>
      </c>
      <c r="G154" s="69" t="s">
        <v>166</v>
      </c>
      <c r="H154" s="105">
        <v>3000000</v>
      </c>
      <c r="I154" s="69" t="s">
        <v>497</v>
      </c>
      <c r="J154" s="69">
        <v>202</v>
      </c>
      <c r="K154" s="69">
        <v>51110102</v>
      </c>
      <c r="L154" s="77" t="s">
        <v>498</v>
      </c>
      <c r="M154" s="69" t="s">
        <v>235</v>
      </c>
    </row>
    <row r="155" spans="2:13" s="255" customFormat="1" ht="39.6" x14ac:dyDescent="0.25">
      <c r="B155" s="155">
        <v>198</v>
      </c>
      <c r="C155" s="70"/>
      <c r="D155" s="87" t="s">
        <v>161</v>
      </c>
      <c r="E155" s="70" t="s">
        <v>330</v>
      </c>
      <c r="F155" s="70" t="s">
        <v>520</v>
      </c>
      <c r="G155" s="69" t="s">
        <v>166</v>
      </c>
      <c r="H155" s="105" t="s">
        <v>521</v>
      </c>
      <c r="I155" s="69" t="s">
        <v>497</v>
      </c>
      <c r="J155" s="69">
        <v>2052</v>
      </c>
      <c r="K155" s="69">
        <v>51011401</v>
      </c>
      <c r="L155" s="69" t="s">
        <v>498</v>
      </c>
      <c r="M155" s="69" t="s">
        <v>235</v>
      </c>
    </row>
    <row r="156" spans="2:13" s="255" customFormat="1" ht="26.4" x14ac:dyDescent="0.25">
      <c r="B156" s="155">
        <v>199</v>
      </c>
      <c r="C156" s="70" t="s">
        <v>229</v>
      </c>
      <c r="D156" s="87" t="s">
        <v>161</v>
      </c>
      <c r="E156" s="70" t="s">
        <v>319</v>
      </c>
      <c r="F156" s="70" t="s">
        <v>522</v>
      </c>
      <c r="G156" s="69">
        <v>3</v>
      </c>
      <c r="H156" s="105">
        <v>130000</v>
      </c>
      <c r="I156" s="69" t="s">
        <v>497</v>
      </c>
      <c r="J156" s="69">
        <v>2052</v>
      </c>
      <c r="K156" s="69">
        <v>51140124</v>
      </c>
      <c r="L156" s="69" t="s">
        <v>498</v>
      </c>
      <c r="M156" s="69" t="s">
        <v>235</v>
      </c>
    </row>
    <row r="157" spans="2:13" s="255" customFormat="1" ht="26.4" x14ac:dyDescent="0.25">
      <c r="B157" s="155">
        <v>200</v>
      </c>
      <c r="C157" s="70" t="s">
        <v>229</v>
      </c>
      <c r="D157" s="87" t="s">
        <v>161</v>
      </c>
      <c r="E157" s="70" t="s">
        <v>322</v>
      </c>
      <c r="F157" s="70" t="s">
        <v>522</v>
      </c>
      <c r="G157" s="69">
        <v>5</v>
      </c>
      <c r="H157" s="105">
        <v>500000</v>
      </c>
      <c r="I157" s="69" t="s">
        <v>497</v>
      </c>
      <c r="J157" s="69">
        <v>2052</v>
      </c>
      <c r="K157" s="69">
        <v>51140124</v>
      </c>
      <c r="L157" s="69" t="s">
        <v>498</v>
      </c>
      <c r="M157" s="69" t="s">
        <v>235</v>
      </c>
    </row>
    <row r="158" spans="2:13" s="255" customFormat="1" ht="26.4" x14ac:dyDescent="0.25">
      <c r="B158" s="155">
        <v>201</v>
      </c>
      <c r="C158" s="107" t="s">
        <v>523</v>
      </c>
      <c r="D158" s="109" t="s">
        <v>161</v>
      </c>
      <c r="E158" s="115">
        <v>43831</v>
      </c>
      <c r="F158" s="107" t="s">
        <v>524</v>
      </c>
      <c r="G158" s="107">
        <v>1</v>
      </c>
      <c r="H158" s="116">
        <v>63473472</v>
      </c>
      <c r="I158" s="102" t="s">
        <v>525</v>
      </c>
      <c r="J158" s="102">
        <v>201701</v>
      </c>
      <c r="K158" s="102">
        <v>51140136</v>
      </c>
      <c r="L158" s="102" t="s">
        <v>526</v>
      </c>
      <c r="M158" s="115">
        <v>43862</v>
      </c>
    </row>
    <row r="159" spans="2:13" s="255" customFormat="1" ht="26.4" x14ac:dyDescent="0.25">
      <c r="B159" s="155">
        <v>202</v>
      </c>
      <c r="C159" s="107" t="s">
        <v>523</v>
      </c>
      <c r="D159" s="109" t="s">
        <v>161</v>
      </c>
      <c r="E159" s="115">
        <v>43831</v>
      </c>
      <c r="F159" s="107" t="s">
        <v>527</v>
      </c>
      <c r="G159" s="79">
        <v>1</v>
      </c>
      <c r="H159" s="116" t="s">
        <v>528</v>
      </c>
      <c r="I159" s="102" t="s">
        <v>525</v>
      </c>
      <c r="J159" s="102">
        <v>201701</v>
      </c>
      <c r="K159" s="102">
        <v>51140136</v>
      </c>
      <c r="L159" s="102" t="s">
        <v>526</v>
      </c>
      <c r="M159" s="115">
        <v>43862</v>
      </c>
    </row>
    <row r="160" spans="2:13" s="255" customFormat="1" ht="26.4" x14ac:dyDescent="0.25">
      <c r="B160" s="155">
        <v>203</v>
      </c>
      <c r="C160" s="107" t="s">
        <v>523</v>
      </c>
      <c r="D160" s="109" t="s">
        <v>161</v>
      </c>
      <c r="E160" s="115">
        <v>43831</v>
      </c>
      <c r="F160" s="107" t="s">
        <v>529</v>
      </c>
      <c r="G160" s="79">
        <v>1</v>
      </c>
      <c r="H160" s="116" t="s">
        <v>530</v>
      </c>
      <c r="I160" s="102" t="s">
        <v>525</v>
      </c>
      <c r="J160" s="102">
        <v>201701</v>
      </c>
      <c r="K160" s="102">
        <v>51140136</v>
      </c>
      <c r="L160" s="102" t="s">
        <v>526</v>
      </c>
      <c r="M160" s="115">
        <v>43862</v>
      </c>
    </row>
    <row r="161" spans="2:13" s="255" customFormat="1" ht="26.4" x14ac:dyDescent="0.25">
      <c r="B161" s="155">
        <v>204</v>
      </c>
      <c r="C161" s="107" t="s">
        <v>523</v>
      </c>
      <c r="D161" s="109" t="s">
        <v>161</v>
      </c>
      <c r="E161" s="115">
        <v>43831</v>
      </c>
      <c r="F161" s="107" t="s">
        <v>531</v>
      </c>
      <c r="G161" s="79">
        <v>1</v>
      </c>
      <c r="H161" s="116" t="s">
        <v>532</v>
      </c>
      <c r="I161" s="102" t="s">
        <v>525</v>
      </c>
      <c r="J161" s="102">
        <v>201701</v>
      </c>
      <c r="K161" s="102">
        <v>51140136</v>
      </c>
      <c r="L161" s="102" t="s">
        <v>526</v>
      </c>
      <c r="M161" s="115">
        <v>43862</v>
      </c>
    </row>
    <row r="162" spans="2:13" s="255" customFormat="1" ht="26.4" x14ac:dyDescent="0.25">
      <c r="B162" s="155">
        <v>205</v>
      </c>
      <c r="C162" s="107" t="s">
        <v>523</v>
      </c>
      <c r="D162" s="109" t="s">
        <v>161</v>
      </c>
      <c r="E162" s="115">
        <v>43922</v>
      </c>
      <c r="F162" s="107" t="s">
        <v>533</v>
      </c>
      <c r="G162" s="107">
        <v>1</v>
      </c>
      <c r="H162" s="116" t="s">
        <v>534</v>
      </c>
      <c r="I162" s="102" t="s">
        <v>525</v>
      </c>
      <c r="J162" s="102">
        <v>201701</v>
      </c>
      <c r="K162" s="102">
        <v>51140136</v>
      </c>
      <c r="L162" s="102" t="s">
        <v>526</v>
      </c>
      <c r="M162" s="115">
        <v>43952</v>
      </c>
    </row>
    <row r="163" spans="2:13" s="255" customFormat="1" ht="26.4" x14ac:dyDescent="0.25">
      <c r="B163" s="155">
        <v>206</v>
      </c>
      <c r="C163" s="107" t="s">
        <v>523</v>
      </c>
      <c r="D163" s="109" t="s">
        <v>161</v>
      </c>
      <c r="E163" s="115">
        <v>43831</v>
      </c>
      <c r="F163" s="107" t="s">
        <v>535</v>
      </c>
      <c r="G163" s="107">
        <v>1</v>
      </c>
      <c r="H163" s="116" t="s">
        <v>536</v>
      </c>
      <c r="I163" s="102" t="s">
        <v>525</v>
      </c>
      <c r="J163" s="102">
        <v>201701</v>
      </c>
      <c r="K163" s="102">
        <v>51140136</v>
      </c>
      <c r="L163" s="102" t="s">
        <v>526</v>
      </c>
      <c r="M163" s="115">
        <v>43862</v>
      </c>
    </row>
    <row r="164" spans="2:13" s="255" customFormat="1" ht="26.4" x14ac:dyDescent="0.25">
      <c r="B164" s="155">
        <v>207</v>
      </c>
      <c r="C164" s="107" t="s">
        <v>523</v>
      </c>
      <c r="D164" s="109" t="s">
        <v>161</v>
      </c>
      <c r="E164" s="115">
        <v>43831</v>
      </c>
      <c r="F164" s="107" t="s">
        <v>537</v>
      </c>
      <c r="G164" s="107">
        <v>1</v>
      </c>
      <c r="H164" s="116">
        <v>21161171</v>
      </c>
      <c r="I164" s="102" t="s">
        <v>525</v>
      </c>
      <c r="J164" s="102">
        <v>201701</v>
      </c>
      <c r="K164" s="102">
        <v>51140136</v>
      </c>
      <c r="L164" s="102" t="s">
        <v>526</v>
      </c>
      <c r="M164" s="115">
        <v>43862</v>
      </c>
    </row>
    <row r="165" spans="2:13" s="255" customFormat="1" ht="26.4" x14ac:dyDescent="0.25">
      <c r="B165" s="155">
        <v>208</v>
      </c>
      <c r="C165" s="107" t="s">
        <v>523</v>
      </c>
      <c r="D165" s="109" t="s">
        <v>161</v>
      </c>
      <c r="E165" s="115">
        <v>43831</v>
      </c>
      <c r="F165" s="107" t="s">
        <v>538</v>
      </c>
      <c r="G165" s="107">
        <v>1</v>
      </c>
      <c r="H165" s="116" t="s">
        <v>539</v>
      </c>
      <c r="I165" s="102" t="s">
        <v>525</v>
      </c>
      <c r="J165" s="102">
        <v>201701</v>
      </c>
      <c r="K165" s="102">
        <v>51140136</v>
      </c>
      <c r="L165" s="102" t="s">
        <v>526</v>
      </c>
      <c r="M165" s="115">
        <v>43862</v>
      </c>
    </row>
    <row r="166" spans="2:13" s="255" customFormat="1" ht="26.4" x14ac:dyDescent="0.25">
      <c r="B166" s="155">
        <v>209</v>
      </c>
      <c r="C166" s="107" t="s">
        <v>523</v>
      </c>
      <c r="D166" s="109" t="s">
        <v>161</v>
      </c>
      <c r="E166" s="115">
        <v>43831</v>
      </c>
      <c r="F166" s="107" t="s">
        <v>540</v>
      </c>
      <c r="G166" s="107">
        <v>1</v>
      </c>
      <c r="H166" s="116" t="s">
        <v>541</v>
      </c>
      <c r="I166" s="102" t="s">
        <v>525</v>
      </c>
      <c r="J166" s="102">
        <v>201701</v>
      </c>
      <c r="K166" s="102">
        <v>51140136</v>
      </c>
      <c r="L166" s="102" t="s">
        <v>526</v>
      </c>
      <c r="M166" s="115">
        <v>43862</v>
      </c>
    </row>
    <row r="167" spans="2:13" s="255" customFormat="1" ht="26.4" x14ac:dyDescent="0.25">
      <c r="B167" s="155">
        <v>210</v>
      </c>
      <c r="C167" s="107" t="s">
        <v>523</v>
      </c>
      <c r="D167" s="109" t="s">
        <v>161</v>
      </c>
      <c r="E167" s="115">
        <v>43831</v>
      </c>
      <c r="F167" s="107" t="s">
        <v>542</v>
      </c>
      <c r="G167" s="107">
        <v>1</v>
      </c>
      <c r="H167" s="116">
        <v>29848000</v>
      </c>
      <c r="I167" s="102" t="s">
        <v>525</v>
      </c>
      <c r="J167" s="102">
        <v>201701</v>
      </c>
      <c r="K167" s="102">
        <v>51140136</v>
      </c>
      <c r="L167" s="102" t="s">
        <v>526</v>
      </c>
      <c r="M167" s="115">
        <v>43862</v>
      </c>
    </row>
    <row r="168" spans="2:13" s="255" customFormat="1" ht="39.6" x14ac:dyDescent="0.25">
      <c r="B168" s="155">
        <v>211</v>
      </c>
      <c r="C168" s="107" t="s">
        <v>523</v>
      </c>
      <c r="D168" s="109" t="s">
        <v>161</v>
      </c>
      <c r="E168" s="115">
        <v>43831</v>
      </c>
      <c r="F168" s="107" t="s">
        <v>543</v>
      </c>
      <c r="G168" s="107">
        <v>1</v>
      </c>
      <c r="H168" s="116">
        <v>20504860</v>
      </c>
      <c r="I168" s="102" t="s">
        <v>525</v>
      </c>
      <c r="J168" s="102">
        <v>201701</v>
      </c>
      <c r="K168" s="102">
        <v>51140136</v>
      </c>
      <c r="L168" s="102" t="s">
        <v>526</v>
      </c>
      <c r="M168" s="115">
        <v>43862</v>
      </c>
    </row>
    <row r="169" spans="2:13" s="255" customFormat="1" ht="26.4" x14ac:dyDescent="0.25">
      <c r="B169" s="155">
        <v>212</v>
      </c>
      <c r="C169" s="107" t="s">
        <v>523</v>
      </c>
      <c r="D169" s="109" t="s">
        <v>161</v>
      </c>
      <c r="E169" s="115">
        <v>43831</v>
      </c>
      <c r="F169" s="107" t="s">
        <v>544</v>
      </c>
      <c r="G169" s="107">
        <v>1</v>
      </c>
      <c r="H169" s="116" t="s">
        <v>545</v>
      </c>
      <c r="I169" s="102" t="s">
        <v>525</v>
      </c>
      <c r="J169" s="102">
        <v>201701</v>
      </c>
      <c r="K169" s="102">
        <v>51140136</v>
      </c>
      <c r="L169" s="102" t="s">
        <v>526</v>
      </c>
      <c r="M169" s="115">
        <v>43862</v>
      </c>
    </row>
    <row r="170" spans="2:13" s="255" customFormat="1" ht="26.4" x14ac:dyDescent="0.25">
      <c r="B170" s="155">
        <v>213</v>
      </c>
      <c r="C170" s="107" t="s">
        <v>523</v>
      </c>
      <c r="D170" s="109" t="s">
        <v>161</v>
      </c>
      <c r="E170" s="115">
        <v>43831</v>
      </c>
      <c r="F170" s="107" t="s">
        <v>546</v>
      </c>
      <c r="G170" s="107">
        <v>1</v>
      </c>
      <c r="H170" s="116">
        <f>49980000+28560000</f>
        <v>78540000</v>
      </c>
      <c r="I170" s="102" t="s">
        <v>525</v>
      </c>
      <c r="J170" s="102">
        <v>201701</v>
      </c>
      <c r="K170" s="102">
        <v>51140136</v>
      </c>
      <c r="L170" s="102" t="s">
        <v>526</v>
      </c>
      <c r="M170" s="115">
        <v>43862</v>
      </c>
    </row>
    <row r="171" spans="2:13" s="255" customFormat="1" ht="26.4" x14ac:dyDescent="0.25">
      <c r="B171" s="155">
        <v>214</v>
      </c>
      <c r="C171" s="107" t="s">
        <v>523</v>
      </c>
      <c r="D171" s="109" t="s">
        <v>161</v>
      </c>
      <c r="E171" s="115">
        <v>43831</v>
      </c>
      <c r="F171" s="107" t="s">
        <v>544</v>
      </c>
      <c r="G171" s="107">
        <v>1</v>
      </c>
      <c r="H171" s="116" t="s">
        <v>545</v>
      </c>
      <c r="I171" s="102" t="s">
        <v>525</v>
      </c>
      <c r="J171" s="102">
        <v>201701</v>
      </c>
      <c r="K171" s="102">
        <v>51140136</v>
      </c>
      <c r="L171" s="102" t="s">
        <v>526</v>
      </c>
      <c r="M171" s="115">
        <v>43862</v>
      </c>
    </row>
    <row r="172" spans="2:13" s="255" customFormat="1" ht="26.4" x14ac:dyDescent="0.25">
      <c r="B172" s="155">
        <v>215</v>
      </c>
      <c r="C172" s="107" t="s">
        <v>523</v>
      </c>
      <c r="D172" s="109" t="s">
        <v>161</v>
      </c>
      <c r="E172" s="115">
        <v>43831</v>
      </c>
      <c r="F172" s="107" t="s">
        <v>547</v>
      </c>
      <c r="G172" s="107">
        <v>1</v>
      </c>
      <c r="H172" s="116">
        <v>30500000</v>
      </c>
      <c r="I172" s="102" t="s">
        <v>525</v>
      </c>
      <c r="J172" s="102">
        <v>201701</v>
      </c>
      <c r="K172" s="102">
        <v>51140136</v>
      </c>
      <c r="L172" s="102" t="s">
        <v>526</v>
      </c>
      <c r="M172" s="115">
        <v>43862</v>
      </c>
    </row>
    <row r="173" spans="2:13" s="255" customFormat="1" ht="26.4" x14ac:dyDescent="0.25">
      <c r="B173" s="155">
        <v>216</v>
      </c>
      <c r="C173" s="107" t="s">
        <v>523</v>
      </c>
      <c r="D173" s="109" t="s">
        <v>161</v>
      </c>
      <c r="E173" s="115">
        <v>43862</v>
      </c>
      <c r="F173" s="107" t="s">
        <v>548</v>
      </c>
      <c r="G173" s="107">
        <v>1</v>
      </c>
      <c r="H173" s="116">
        <v>33000000</v>
      </c>
      <c r="I173" s="102" t="s">
        <v>525</v>
      </c>
      <c r="J173" s="102">
        <v>201701</v>
      </c>
      <c r="K173" s="102">
        <v>51140136</v>
      </c>
      <c r="L173" s="102" t="s">
        <v>526</v>
      </c>
      <c r="M173" s="115">
        <v>43891</v>
      </c>
    </row>
    <row r="174" spans="2:13" s="255" customFormat="1" ht="79.2" x14ac:dyDescent="0.25">
      <c r="B174" s="155">
        <v>217</v>
      </c>
      <c r="C174" s="107" t="s">
        <v>549</v>
      </c>
      <c r="D174" s="109" t="s">
        <v>161</v>
      </c>
      <c r="E174" s="115">
        <v>43891</v>
      </c>
      <c r="F174" s="107" t="s">
        <v>550</v>
      </c>
      <c r="G174" s="79">
        <v>5</v>
      </c>
      <c r="H174" s="116" t="s">
        <v>551</v>
      </c>
      <c r="I174" s="102" t="s">
        <v>525</v>
      </c>
      <c r="J174" s="102">
        <v>201701</v>
      </c>
      <c r="K174" s="102">
        <v>51140136</v>
      </c>
      <c r="L174" s="102" t="s">
        <v>526</v>
      </c>
      <c r="M174" s="115">
        <v>43922</v>
      </c>
    </row>
    <row r="175" spans="2:13" s="255" customFormat="1" ht="26.4" x14ac:dyDescent="0.25">
      <c r="B175" s="155">
        <v>218</v>
      </c>
      <c r="C175" s="107" t="s">
        <v>523</v>
      </c>
      <c r="D175" s="109" t="s">
        <v>161</v>
      </c>
      <c r="E175" s="115">
        <v>44013</v>
      </c>
      <c r="F175" s="107" t="s">
        <v>552</v>
      </c>
      <c r="G175" s="107">
        <v>1</v>
      </c>
      <c r="H175" s="116" t="s">
        <v>553</v>
      </c>
      <c r="I175" s="102" t="s">
        <v>525</v>
      </c>
      <c r="J175" s="102">
        <v>201701</v>
      </c>
      <c r="K175" s="102">
        <v>51140136</v>
      </c>
      <c r="L175" s="102" t="s">
        <v>526</v>
      </c>
      <c r="M175" s="115">
        <v>44044</v>
      </c>
    </row>
    <row r="176" spans="2:13" s="255" customFormat="1" ht="26.4" x14ac:dyDescent="0.25">
      <c r="B176" s="155">
        <v>219</v>
      </c>
      <c r="C176" s="107" t="s">
        <v>523</v>
      </c>
      <c r="D176" s="109" t="s">
        <v>161</v>
      </c>
      <c r="E176" s="115">
        <v>44013</v>
      </c>
      <c r="F176" s="107" t="s">
        <v>554</v>
      </c>
      <c r="G176" s="107">
        <v>1</v>
      </c>
      <c r="H176" s="116" t="s">
        <v>555</v>
      </c>
      <c r="I176" s="102" t="s">
        <v>525</v>
      </c>
      <c r="J176" s="102">
        <v>201701</v>
      </c>
      <c r="K176" s="102">
        <v>51140136</v>
      </c>
      <c r="L176" s="102" t="s">
        <v>526</v>
      </c>
      <c r="M176" s="115">
        <v>44044</v>
      </c>
    </row>
    <row r="177" spans="2:13" s="255" customFormat="1" ht="26.4" x14ac:dyDescent="0.25">
      <c r="B177" s="155">
        <v>220</v>
      </c>
      <c r="C177" s="107" t="s">
        <v>523</v>
      </c>
      <c r="D177" s="109" t="s">
        <v>161</v>
      </c>
      <c r="E177" s="115" t="s">
        <v>556</v>
      </c>
      <c r="F177" s="107" t="s">
        <v>557</v>
      </c>
      <c r="G177" s="79"/>
      <c r="H177" s="116">
        <v>43977148.950000003</v>
      </c>
      <c r="I177" s="102" t="s">
        <v>525</v>
      </c>
      <c r="J177" s="102">
        <v>201701</v>
      </c>
      <c r="K177" s="102">
        <v>51140136</v>
      </c>
      <c r="L177" s="102" t="s">
        <v>526</v>
      </c>
      <c r="M177" s="115" t="s">
        <v>558</v>
      </c>
    </row>
    <row r="178" spans="2:13" s="255" customFormat="1" ht="39.6" x14ac:dyDescent="0.25">
      <c r="B178" s="155">
        <v>221</v>
      </c>
      <c r="C178" s="107" t="s">
        <v>523</v>
      </c>
      <c r="D178" s="109" t="s">
        <v>161</v>
      </c>
      <c r="E178" s="115">
        <v>43831</v>
      </c>
      <c r="F178" s="107" t="s">
        <v>559</v>
      </c>
      <c r="G178" s="79">
        <v>1</v>
      </c>
      <c r="H178" s="116" t="s">
        <v>560</v>
      </c>
      <c r="I178" s="102" t="s">
        <v>525</v>
      </c>
      <c r="J178" s="102">
        <v>201701</v>
      </c>
      <c r="K178" s="102">
        <v>51100701</v>
      </c>
      <c r="L178" s="102" t="s">
        <v>526</v>
      </c>
      <c r="M178" s="115">
        <v>43862</v>
      </c>
    </row>
    <row r="179" spans="2:13" s="255" customFormat="1" ht="26.4" x14ac:dyDescent="0.25">
      <c r="B179" s="155">
        <v>222</v>
      </c>
      <c r="C179" s="107" t="s">
        <v>523</v>
      </c>
      <c r="D179" s="109" t="s">
        <v>161</v>
      </c>
      <c r="E179" s="115">
        <v>43831</v>
      </c>
      <c r="F179" s="107" t="s">
        <v>561</v>
      </c>
      <c r="G179" s="79">
        <v>1</v>
      </c>
      <c r="H179" s="116">
        <v>40733622</v>
      </c>
      <c r="I179" s="102" t="s">
        <v>525</v>
      </c>
      <c r="J179" s="102">
        <v>201701</v>
      </c>
      <c r="K179" s="102">
        <v>51100701</v>
      </c>
      <c r="L179" s="102" t="s">
        <v>526</v>
      </c>
      <c r="M179" s="115">
        <v>43862</v>
      </c>
    </row>
    <row r="180" spans="2:13" s="255" customFormat="1" ht="26.4" x14ac:dyDescent="0.25">
      <c r="B180" s="155">
        <v>223</v>
      </c>
      <c r="C180" s="107" t="s">
        <v>523</v>
      </c>
      <c r="D180" s="109" t="s">
        <v>161</v>
      </c>
      <c r="E180" s="115">
        <v>43952</v>
      </c>
      <c r="F180" s="107" t="s">
        <v>562</v>
      </c>
      <c r="G180" s="79">
        <v>1</v>
      </c>
      <c r="H180" s="116" t="s">
        <v>563</v>
      </c>
      <c r="I180" s="102" t="s">
        <v>525</v>
      </c>
      <c r="J180" s="102">
        <v>201701</v>
      </c>
      <c r="K180" s="102">
        <v>51100701</v>
      </c>
      <c r="L180" s="102" t="s">
        <v>526</v>
      </c>
      <c r="M180" s="115">
        <v>43983</v>
      </c>
    </row>
    <row r="181" spans="2:13" s="255" customFormat="1" ht="26.4" x14ac:dyDescent="0.25">
      <c r="B181" s="155">
        <v>224</v>
      </c>
      <c r="C181" s="107" t="s">
        <v>523</v>
      </c>
      <c r="D181" s="109" t="s">
        <v>161</v>
      </c>
      <c r="E181" s="115">
        <v>43952</v>
      </c>
      <c r="F181" s="107" t="s">
        <v>564</v>
      </c>
      <c r="G181" s="79">
        <v>1</v>
      </c>
      <c r="H181" s="116" t="s">
        <v>565</v>
      </c>
      <c r="I181" s="102" t="s">
        <v>525</v>
      </c>
      <c r="J181" s="102">
        <v>201701</v>
      </c>
      <c r="K181" s="102">
        <v>51100701</v>
      </c>
      <c r="L181" s="102" t="s">
        <v>526</v>
      </c>
      <c r="M181" s="115">
        <v>43983</v>
      </c>
    </row>
    <row r="182" spans="2:13" s="255" customFormat="1" ht="14.4" x14ac:dyDescent="0.25">
      <c r="B182" s="155">
        <v>225</v>
      </c>
      <c r="C182" s="107" t="s">
        <v>523</v>
      </c>
      <c r="D182" s="109" t="s">
        <v>161</v>
      </c>
      <c r="E182" s="115">
        <v>43952</v>
      </c>
      <c r="F182" s="107" t="s">
        <v>566</v>
      </c>
      <c r="G182" s="79">
        <v>1</v>
      </c>
      <c r="H182" s="116">
        <v>32300000</v>
      </c>
      <c r="I182" s="102" t="s">
        <v>525</v>
      </c>
      <c r="J182" s="102">
        <v>201701</v>
      </c>
      <c r="K182" s="102">
        <v>51100701</v>
      </c>
      <c r="L182" s="102" t="s">
        <v>526</v>
      </c>
      <c r="M182" s="115">
        <v>43983</v>
      </c>
    </row>
    <row r="183" spans="2:13" s="255" customFormat="1" ht="26.4" x14ac:dyDescent="0.25">
      <c r="B183" s="155">
        <v>226</v>
      </c>
      <c r="C183" s="107" t="s">
        <v>523</v>
      </c>
      <c r="D183" s="109" t="s">
        <v>161</v>
      </c>
      <c r="E183" s="115">
        <v>43952</v>
      </c>
      <c r="F183" s="107" t="s">
        <v>567</v>
      </c>
      <c r="G183" s="79">
        <v>1</v>
      </c>
      <c r="H183" s="116" t="s">
        <v>568</v>
      </c>
      <c r="I183" s="102" t="s">
        <v>525</v>
      </c>
      <c r="J183" s="102">
        <v>201701</v>
      </c>
      <c r="K183" s="102">
        <v>51100701</v>
      </c>
      <c r="L183" s="102" t="s">
        <v>526</v>
      </c>
      <c r="M183" s="115">
        <v>43983</v>
      </c>
    </row>
    <row r="184" spans="2:13" s="255" customFormat="1" ht="26.4" x14ac:dyDescent="0.25">
      <c r="B184" s="155">
        <v>227</v>
      </c>
      <c r="C184" s="107" t="s">
        <v>523</v>
      </c>
      <c r="D184" s="109" t="s">
        <v>161</v>
      </c>
      <c r="E184" s="115">
        <v>44013</v>
      </c>
      <c r="F184" s="107" t="s">
        <v>569</v>
      </c>
      <c r="G184" s="79">
        <v>3</v>
      </c>
      <c r="H184" s="116">
        <v>2956800</v>
      </c>
      <c r="I184" s="102" t="s">
        <v>525</v>
      </c>
      <c r="J184" s="102">
        <v>201701</v>
      </c>
      <c r="K184" s="102">
        <v>51100701</v>
      </c>
      <c r="L184" s="102" t="s">
        <v>526</v>
      </c>
      <c r="M184" s="115">
        <v>44044</v>
      </c>
    </row>
    <row r="185" spans="2:13" s="255" customFormat="1" ht="26.4" x14ac:dyDescent="0.25">
      <c r="B185" s="155">
        <v>228</v>
      </c>
      <c r="C185" s="107" t="s">
        <v>523</v>
      </c>
      <c r="D185" s="109" t="s">
        <v>161</v>
      </c>
      <c r="E185" s="115">
        <v>43983</v>
      </c>
      <c r="F185" s="107" t="s">
        <v>570</v>
      </c>
      <c r="G185" s="107">
        <v>1</v>
      </c>
      <c r="H185" s="116">
        <v>500000</v>
      </c>
      <c r="I185" s="102" t="s">
        <v>525</v>
      </c>
      <c r="J185" s="102">
        <v>201701</v>
      </c>
      <c r="K185" s="102">
        <v>51050201</v>
      </c>
      <c r="L185" s="102" t="s">
        <v>175</v>
      </c>
      <c r="M185" s="115">
        <v>44013</v>
      </c>
    </row>
    <row r="186" spans="2:13" s="255" customFormat="1" ht="66" x14ac:dyDescent="0.25">
      <c r="B186" s="155">
        <v>229</v>
      </c>
      <c r="C186" s="107" t="s">
        <v>523</v>
      </c>
      <c r="D186" s="109" t="s">
        <v>161</v>
      </c>
      <c r="E186" s="115" t="s">
        <v>558</v>
      </c>
      <c r="F186" s="107" t="s">
        <v>571</v>
      </c>
      <c r="G186" s="107" t="s">
        <v>572</v>
      </c>
      <c r="H186" s="116">
        <v>320000000</v>
      </c>
      <c r="I186" s="102" t="s">
        <v>525</v>
      </c>
      <c r="J186" s="102">
        <v>201701</v>
      </c>
      <c r="K186" s="102">
        <v>51140124</v>
      </c>
      <c r="L186" s="102" t="s">
        <v>526</v>
      </c>
      <c r="M186" s="115" t="s">
        <v>558</v>
      </c>
    </row>
    <row r="187" spans="2:13" s="255" customFormat="1" ht="14.4" x14ac:dyDescent="0.25">
      <c r="B187" s="155">
        <v>230</v>
      </c>
      <c r="C187" s="107" t="s">
        <v>573</v>
      </c>
      <c r="D187" s="109" t="s">
        <v>161</v>
      </c>
      <c r="E187" s="115">
        <v>43862</v>
      </c>
      <c r="F187" s="107" t="s">
        <v>574</v>
      </c>
      <c r="G187" s="107" t="s">
        <v>166</v>
      </c>
      <c r="H187" s="116">
        <v>950000</v>
      </c>
      <c r="I187" s="102" t="s">
        <v>525</v>
      </c>
      <c r="J187" s="102">
        <v>201701</v>
      </c>
      <c r="K187" s="102">
        <v>51140115</v>
      </c>
      <c r="L187" s="102" t="s">
        <v>526</v>
      </c>
      <c r="M187" s="115">
        <v>43891</v>
      </c>
    </row>
    <row r="188" spans="2:13" s="255" customFormat="1" ht="14.4" x14ac:dyDescent="0.25">
      <c r="B188" s="155">
        <v>231</v>
      </c>
      <c r="C188" s="70" t="s">
        <v>573</v>
      </c>
      <c r="D188" s="87" t="s">
        <v>161</v>
      </c>
      <c r="E188" s="113">
        <v>44013</v>
      </c>
      <c r="F188" s="70" t="s">
        <v>574</v>
      </c>
      <c r="G188" s="70" t="s">
        <v>166</v>
      </c>
      <c r="H188" s="261">
        <v>650000</v>
      </c>
      <c r="I188" s="69" t="s">
        <v>525</v>
      </c>
      <c r="J188" s="69">
        <v>201701</v>
      </c>
      <c r="K188" s="69">
        <v>51140115</v>
      </c>
      <c r="L188" s="69" t="s">
        <v>526</v>
      </c>
      <c r="M188" s="113">
        <v>44044</v>
      </c>
    </row>
    <row r="189" spans="2:13" s="255" customFormat="1" ht="26.4" x14ac:dyDescent="0.25">
      <c r="B189" s="155">
        <v>232</v>
      </c>
      <c r="C189" s="70" t="s">
        <v>573</v>
      </c>
      <c r="D189" s="87" t="s">
        <v>161</v>
      </c>
      <c r="E189" s="113">
        <v>43862</v>
      </c>
      <c r="F189" s="70" t="s">
        <v>575</v>
      </c>
      <c r="G189" s="70" t="s">
        <v>166</v>
      </c>
      <c r="H189" s="261">
        <v>1500000</v>
      </c>
      <c r="I189" s="69" t="s">
        <v>525</v>
      </c>
      <c r="J189" s="69">
        <v>201701</v>
      </c>
      <c r="K189" s="69">
        <v>51140144</v>
      </c>
      <c r="L189" s="69" t="s">
        <v>526</v>
      </c>
      <c r="M189" s="113">
        <v>44075</v>
      </c>
    </row>
    <row r="190" spans="2:13" s="255" customFormat="1" ht="26.4" x14ac:dyDescent="0.25">
      <c r="B190" s="155">
        <v>233</v>
      </c>
      <c r="C190" s="70" t="s">
        <v>573</v>
      </c>
      <c r="D190" s="87" t="s">
        <v>161</v>
      </c>
      <c r="E190" s="113">
        <v>44013</v>
      </c>
      <c r="F190" s="70" t="s">
        <v>575</v>
      </c>
      <c r="G190" s="70" t="s">
        <v>166</v>
      </c>
      <c r="H190" s="261">
        <v>1500000</v>
      </c>
      <c r="I190" s="69" t="s">
        <v>525</v>
      </c>
      <c r="J190" s="69">
        <v>201701</v>
      </c>
      <c r="K190" s="69">
        <v>51140144</v>
      </c>
      <c r="L190" s="69" t="s">
        <v>526</v>
      </c>
      <c r="M190" s="113">
        <v>44105</v>
      </c>
    </row>
    <row r="191" spans="2:13" s="255" customFormat="1" ht="26.4" x14ac:dyDescent="0.25">
      <c r="B191" s="155">
        <v>234</v>
      </c>
      <c r="C191" s="107" t="s">
        <v>573</v>
      </c>
      <c r="D191" s="109" t="s">
        <v>161</v>
      </c>
      <c r="E191" s="115">
        <v>43952</v>
      </c>
      <c r="F191" s="107" t="s">
        <v>576</v>
      </c>
      <c r="G191" s="107" t="s">
        <v>577</v>
      </c>
      <c r="H191" s="116">
        <v>5000000</v>
      </c>
      <c r="I191" s="102" t="s">
        <v>525</v>
      </c>
      <c r="J191" s="102">
        <v>201701</v>
      </c>
      <c r="K191" s="102">
        <v>51140145</v>
      </c>
      <c r="L191" s="102" t="s">
        <v>526</v>
      </c>
      <c r="M191" s="115">
        <v>43983</v>
      </c>
    </row>
    <row r="192" spans="2:13" s="255" customFormat="1" ht="14.4" x14ac:dyDescent="0.25">
      <c r="B192" s="155">
        <v>235</v>
      </c>
      <c r="C192" s="107" t="s">
        <v>573</v>
      </c>
      <c r="D192" s="109" t="s">
        <v>161</v>
      </c>
      <c r="E192" s="115">
        <v>43862</v>
      </c>
      <c r="F192" s="107" t="s">
        <v>578</v>
      </c>
      <c r="G192" s="107" t="s">
        <v>166</v>
      </c>
      <c r="H192" s="116">
        <v>7000000</v>
      </c>
      <c r="I192" s="102" t="s">
        <v>525</v>
      </c>
      <c r="J192" s="102">
        <v>201701</v>
      </c>
      <c r="K192" s="102">
        <v>51140127</v>
      </c>
      <c r="L192" s="102" t="s">
        <v>526</v>
      </c>
      <c r="M192" s="115">
        <v>43891</v>
      </c>
    </row>
    <row r="193" spans="2:13" s="255" customFormat="1" ht="14.4" x14ac:dyDescent="0.25">
      <c r="B193" s="155">
        <v>236</v>
      </c>
      <c r="C193" s="107" t="s">
        <v>573</v>
      </c>
      <c r="D193" s="109" t="s">
        <v>161</v>
      </c>
      <c r="E193" s="115">
        <v>44013</v>
      </c>
      <c r="F193" s="107" t="s">
        <v>578</v>
      </c>
      <c r="G193" s="107" t="s">
        <v>166</v>
      </c>
      <c r="H193" s="116">
        <v>7000000</v>
      </c>
      <c r="I193" s="102" t="s">
        <v>525</v>
      </c>
      <c r="J193" s="102">
        <v>201701</v>
      </c>
      <c r="K193" s="102">
        <v>51140127</v>
      </c>
      <c r="L193" s="102" t="s">
        <v>526</v>
      </c>
      <c r="M193" s="115">
        <v>44044</v>
      </c>
    </row>
    <row r="194" spans="2:13" s="255" customFormat="1" ht="39.6" x14ac:dyDescent="0.25">
      <c r="B194" s="155">
        <v>237</v>
      </c>
      <c r="C194" s="107" t="s">
        <v>573</v>
      </c>
      <c r="D194" s="109" t="s">
        <v>161</v>
      </c>
      <c r="E194" s="115" t="s">
        <v>579</v>
      </c>
      <c r="F194" s="107" t="s">
        <v>580</v>
      </c>
      <c r="G194" s="107" t="s">
        <v>166</v>
      </c>
      <c r="H194" s="116">
        <v>5000000</v>
      </c>
      <c r="I194" s="102" t="s">
        <v>525</v>
      </c>
      <c r="J194" s="102">
        <v>201701</v>
      </c>
      <c r="K194" s="102">
        <v>51140127</v>
      </c>
      <c r="L194" s="102" t="s">
        <v>526</v>
      </c>
      <c r="M194" s="115" t="s">
        <v>579</v>
      </c>
    </row>
    <row r="195" spans="2:13" s="255" customFormat="1" ht="14.4" x14ac:dyDescent="0.25">
      <c r="B195" s="155">
        <v>238</v>
      </c>
      <c r="C195" s="107" t="s">
        <v>573</v>
      </c>
      <c r="D195" s="109" t="s">
        <v>161</v>
      </c>
      <c r="E195" s="115">
        <v>43891</v>
      </c>
      <c r="F195" s="107" t="s">
        <v>581</v>
      </c>
      <c r="G195" s="107">
        <v>3000</v>
      </c>
      <c r="H195" s="116">
        <v>6000000</v>
      </c>
      <c r="I195" s="102" t="s">
        <v>525</v>
      </c>
      <c r="J195" s="102">
        <v>201701</v>
      </c>
      <c r="K195" s="102">
        <v>51140127</v>
      </c>
      <c r="L195" s="102" t="s">
        <v>526</v>
      </c>
      <c r="M195" s="115">
        <v>43922</v>
      </c>
    </row>
    <row r="196" spans="2:13" s="255" customFormat="1" ht="14.4" x14ac:dyDescent="0.25">
      <c r="B196" s="155">
        <v>239</v>
      </c>
      <c r="C196" s="107" t="s">
        <v>573</v>
      </c>
      <c r="D196" s="109" t="s">
        <v>161</v>
      </c>
      <c r="E196" s="115">
        <v>44013</v>
      </c>
      <c r="F196" s="107" t="s">
        <v>581</v>
      </c>
      <c r="G196" s="107">
        <v>3000</v>
      </c>
      <c r="H196" s="116">
        <v>6000000</v>
      </c>
      <c r="I196" s="102" t="s">
        <v>525</v>
      </c>
      <c r="J196" s="102">
        <v>201701</v>
      </c>
      <c r="K196" s="102">
        <v>51140127</v>
      </c>
      <c r="L196" s="102" t="s">
        <v>526</v>
      </c>
      <c r="M196" s="115">
        <v>44044</v>
      </c>
    </row>
    <row r="197" spans="2:13" s="255" customFormat="1" ht="14.4" x14ac:dyDescent="0.25">
      <c r="B197" s="155">
        <v>240</v>
      </c>
      <c r="C197" s="107" t="s">
        <v>573</v>
      </c>
      <c r="D197" s="109" t="s">
        <v>161</v>
      </c>
      <c r="E197" s="115">
        <v>43862</v>
      </c>
      <c r="F197" s="107" t="s">
        <v>582</v>
      </c>
      <c r="G197" s="107" t="s">
        <v>166</v>
      </c>
      <c r="H197" s="116">
        <v>1000000</v>
      </c>
      <c r="I197" s="102" t="s">
        <v>525</v>
      </c>
      <c r="J197" s="102">
        <v>201701</v>
      </c>
      <c r="K197" s="102">
        <v>51140127</v>
      </c>
      <c r="L197" s="102" t="s">
        <v>526</v>
      </c>
      <c r="M197" s="115">
        <v>43891</v>
      </c>
    </row>
    <row r="198" spans="2:13" s="255" customFormat="1" ht="14.4" x14ac:dyDescent="0.25">
      <c r="B198" s="155">
        <v>241</v>
      </c>
      <c r="C198" s="107" t="s">
        <v>573</v>
      </c>
      <c r="D198" s="109" t="s">
        <v>161</v>
      </c>
      <c r="E198" s="115">
        <v>43862</v>
      </c>
      <c r="F198" s="107" t="s">
        <v>583</v>
      </c>
      <c r="G198" s="107">
        <v>1</v>
      </c>
      <c r="H198" s="116">
        <v>4165000</v>
      </c>
      <c r="I198" s="102" t="s">
        <v>525</v>
      </c>
      <c r="J198" s="102">
        <v>201701</v>
      </c>
      <c r="K198" s="102">
        <v>15080101</v>
      </c>
      <c r="L198" s="102" t="s">
        <v>526</v>
      </c>
      <c r="M198" s="115">
        <v>43891</v>
      </c>
    </row>
    <row r="199" spans="2:13" s="255" customFormat="1" ht="39.6" x14ac:dyDescent="0.25">
      <c r="B199" s="155">
        <v>242</v>
      </c>
      <c r="C199" s="107" t="s">
        <v>573</v>
      </c>
      <c r="D199" s="109" t="s">
        <v>161</v>
      </c>
      <c r="E199" s="115">
        <v>43891</v>
      </c>
      <c r="F199" s="107" t="s">
        <v>584</v>
      </c>
      <c r="G199" s="107" t="s">
        <v>166</v>
      </c>
      <c r="H199" s="116">
        <v>16000000</v>
      </c>
      <c r="I199" s="102" t="s">
        <v>525</v>
      </c>
      <c r="J199" s="102">
        <v>201701</v>
      </c>
      <c r="K199" s="102">
        <v>51090106</v>
      </c>
      <c r="L199" s="102" t="s">
        <v>526</v>
      </c>
      <c r="M199" s="115">
        <v>43922</v>
      </c>
    </row>
    <row r="200" spans="2:13" s="255" customFormat="1" ht="14.4" x14ac:dyDescent="0.25">
      <c r="B200" s="155">
        <v>243</v>
      </c>
      <c r="C200" s="107" t="s">
        <v>573</v>
      </c>
      <c r="D200" s="109" t="s">
        <v>161</v>
      </c>
      <c r="E200" s="115">
        <v>43862</v>
      </c>
      <c r="F200" s="107" t="s">
        <v>585</v>
      </c>
      <c r="G200" s="107" t="s">
        <v>166</v>
      </c>
      <c r="H200" s="116">
        <v>3927000</v>
      </c>
      <c r="I200" s="102" t="s">
        <v>525</v>
      </c>
      <c r="J200" s="102">
        <v>201701</v>
      </c>
      <c r="K200" s="102">
        <v>51090106</v>
      </c>
      <c r="L200" s="102" t="s">
        <v>526</v>
      </c>
      <c r="M200" s="115">
        <v>43891</v>
      </c>
    </row>
    <row r="201" spans="2:13" s="255" customFormat="1" ht="14.4" x14ac:dyDescent="0.25">
      <c r="B201" s="155">
        <v>244</v>
      </c>
      <c r="C201" s="107" t="s">
        <v>573</v>
      </c>
      <c r="D201" s="109" t="s">
        <v>161</v>
      </c>
      <c r="E201" s="115">
        <v>43862</v>
      </c>
      <c r="F201" s="107" t="s">
        <v>586</v>
      </c>
      <c r="G201" s="107">
        <v>1</v>
      </c>
      <c r="H201" s="116">
        <v>511700</v>
      </c>
      <c r="I201" s="102" t="s">
        <v>525</v>
      </c>
      <c r="J201" s="102">
        <v>201701</v>
      </c>
      <c r="K201" s="102">
        <v>15090102</v>
      </c>
      <c r="L201" s="102" t="s">
        <v>526</v>
      </c>
      <c r="M201" s="115">
        <v>43891</v>
      </c>
    </row>
    <row r="202" spans="2:13" s="255" customFormat="1" ht="26.4" x14ac:dyDescent="0.25">
      <c r="B202" s="155">
        <v>245</v>
      </c>
      <c r="C202" s="107" t="s">
        <v>573</v>
      </c>
      <c r="D202" s="109" t="s">
        <v>161</v>
      </c>
      <c r="E202" s="115" t="s">
        <v>587</v>
      </c>
      <c r="F202" s="107" t="s">
        <v>588</v>
      </c>
      <c r="G202" s="107" t="s">
        <v>166</v>
      </c>
      <c r="H202" s="116">
        <v>50000000</v>
      </c>
      <c r="I202" s="102" t="s">
        <v>525</v>
      </c>
      <c r="J202" s="102">
        <v>201701</v>
      </c>
      <c r="K202" s="102">
        <v>51070201</v>
      </c>
      <c r="L202" s="102" t="s">
        <v>526</v>
      </c>
      <c r="M202" s="115" t="s">
        <v>587</v>
      </c>
    </row>
    <row r="203" spans="2:13" s="255" customFormat="1" ht="26.4" x14ac:dyDescent="0.25">
      <c r="B203" s="155">
        <v>246</v>
      </c>
      <c r="C203" s="107" t="s">
        <v>573</v>
      </c>
      <c r="D203" s="109" t="s">
        <v>161</v>
      </c>
      <c r="E203" s="115" t="s">
        <v>587</v>
      </c>
      <c r="F203" s="107" t="s">
        <v>589</v>
      </c>
      <c r="G203" s="107" t="s">
        <v>166</v>
      </c>
      <c r="H203" s="116">
        <v>22000000</v>
      </c>
      <c r="I203" s="102" t="s">
        <v>525</v>
      </c>
      <c r="J203" s="102">
        <v>201701</v>
      </c>
      <c r="K203" s="102">
        <v>51020101</v>
      </c>
      <c r="L203" s="102" t="s">
        <v>526</v>
      </c>
      <c r="M203" s="115" t="s">
        <v>587</v>
      </c>
    </row>
    <row r="204" spans="2:13" s="255" customFormat="1" ht="26.4" x14ac:dyDescent="0.25">
      <c r="B204" s="155">
        <v>247</v>
      </c>
      <c r="C204" s="107" t="s">
        <v>573</v>
      </c>
      <c r="D204" s="109" t="s">
        <v>161</v>
      </c>
      <c r="E204" s="115">
        <v>43983</v>
      </c>
      <c r="F204" s="107" t="s">
        <v>590</v>
      </c>
      <c r="G204" s="107" t="s">
        <v>166</v>
      </c>
      <c r="H204" s="116">
        <v>5000000</v>
      </c>
      <c r="I204" s="102" t="s">
        <v>525</v>
      </c>
      <c r="J204" s="102">
        <v>201701</v>
      </c>
      <c r="K204" s="102">
        <v>51020101</v>
      </c>
      <c r="L204" s="102" t="s">
        <v>526</v>
      </c>
      <c r="M204" s="115">
        <v>44013</v>
      </c>
    </row>
    <row r="205" spans="2:13" s="255" customFormat="1" ht="26.4" x14ac:dyDescent="0.25">
      <c r="B205" s="155">
        <v>248</v>
      </c>
      <c r="C205" s="107" t="s">
        <v>573</v>
      </c>
      <c r="D205" s="109" t="s">
        <v>161</v>
      </c>
      <c r="E205" s="115">
        <v>43952</v>
      </c>
      <c r="F205" s="107" t="s">
        <v>591</v>
      </c>
      <c r="G205" s="107" t="s">
        <v>166</v>
      </c>
      <c r="H205" s="116">
        <v>2000000</v>
      </c>
      <c r="I205" s="102" t="s">
        <v>525</v>
      </c>
      <c r="J205" s="102">
        <v>201701</v>
      </c>
      <c r="K205" s="102">
        <v>51020101</v>
      </c>
      <c r="L205" s="102" t="s">
        <v>526</v>
      </c>
      <c r="M205" s="115">
        <v>43952</v>
      </c>
    </row>
    <row r="206" spans="2:13" s="255" customFormat="1" ht="39.6" x14ac:dyDescent="0.25">
      <c r="B206" s="155">
        <v>249</v>
      </c>
      <c r="C206" s="107" t="s">
        <v>573</v>
      </c>
      <c r="D206" s="109" t="s">
        <v>161</v>
      </c>
      <c r="E206" s="115">
        <v>44136</v>
      </c>
      <c r="F206" s="107" t="s">
        <v>591</v>
      </c>
      <c r="G206" s="107" t="s">
        <v>166</v>
      </c>
      <c r="H206" s="116">
        <v>2000000</v>
      </c>
      <c r="I206" s="102" t="s">
        <v>525</v>
      </c>
      <c r="J206" s="102">
        <v>201701</v>
      </c>
      <c r="K206" s="102">
        <v>51020101</v>
      </c>
      <c r="L206" s="102" t="s">
        <v>592</v>
      </c>
      <c r="M206" s="115">
        <v>44136</v>
      </c>
    </row>
    <row r="207" spans="2:13" s="255" customFormat="1" ht="39.6" x14ac:dyDescent="0.25">
      <c r="B207" s="155">
        <v>250</v>
      </c>
      <c r="C207" s="107" t="s">
        <v>573</v>
      </c>
      <c r="D207" s="109" t="s">
        <v>161</v>
      </c>
      <c r="E207" s="115">
        <v>44136</v>
      </c>
      <c r="F207" s="107" t="s">
        <v>593</v>
      </c>
      <c r="G207" s="107" t="s">
        <v>166</v>
      </c>
      <c r="H207" s="116">
        <v>10000000</v>
      </c>
      <c r="I207" s="102" t="s">
        <v>525</v>
      </c>
      <c r="J207" s="102">
        <v>201701</v>
      </c>
      <c r="K207" s="102">
        <v>51020101</v>
      </c>
      <c r="L207" s="102" t="s">
        <v>592</v>
      </c>
      <c r="M207" s="115">
        <v>44136</v>
      </c>
    </row>
    <row r="208" spans="2:13" s="255" customFormat="1" ht="26.4" x14ac:dyDescent="0.25">
      <c r="B208" s="155">
        <v>251</v>
      </c>
      <c r="C208" s="107" t="s">
        <v>573</v>
      </c>
      <c r="D208" s="109" t="s">
        <v>161</v>
      </c>
      <c r="E208" s="115" t="s">
        <v>594</v>
      </c>
      <c r="F208" s="107" t="s">
        <v>595</v>
      </c>
      <c r="G208" s="107" t="s">
        <v>166</v>
      </c>
      <c r="H208" s="116">
        <v>2000000</v>
      </c>
      <c r="I208" s="102" t="s">
        <v>525</v>
      </c>
      <c r="J208" s="102">
        <v>201701</v>
      </c>
      <c r="K208" s="102">
        <v>51010601</v>
      </c>
      <c r="L208" s="102" t="s">
        <v>596</v>
      </c>
      <c r="M208" s="115" t="s">
        <v>594</v>
      </c>
    </row>
    <row r="209" spans="2:13" s="255" customFormat="1" ht="26.4" x14ac:dyDescent="0.25">
      <c r="B209" s="155">
        <v>252</v>
      </c>
      <c r="C209" s="107" t="s">
        <v>573</v>
      </c>
      <c r="D209" s="109" t="s">
        <v>161</v>
      </c>
      <c r="E209" s="115" t="s">
        <v>594</v>
      </c>
      <c r="F209" s="107" t="s">
        <v>597</v>
      </c>
      <c r="G209" s="107" t="s">
        <v>166</v>
      </c>
      <c r="H209" s="116">
        <v>4000000</v>
      </c>
      <c r="I209" s="102" t="s">
        <v>525</v>
      </c>
      <c r="J209" s="102">
        <v>201701</v>
      </c>
      <c r="K209" s="102">
        <v>51011401</v>
      </c>
      <c r="L209" s="102" t="s">
        <v>596</v>
      </c>
      <c r="M209" s="115" t="s">
        <v>594</v>
      </c>
    </row>
    <row r="210" spans="2:13" s="255" customFormat="1" ht="26.4" x14ac:dyDescent="0.25">
      <c r="B210" s="155">
        <v>253</v>
      </c>
      <c r="C210" s="107" t="s">
        <v>573</v>
      </c>
      <c r="D210" s="109" t="s">
        <v>161</v>
      </c>
      <c r="E210" s="115" t="s">
        <v>594</v>
      </c>
      <c r="F210" s="107" t="s">
        <v>598</v>
      </c>
      <c r="G210" s="107" t="s">
        <v>166</v>
      </c>
      <c r="H210" s="116">
        <v>3000000</v>
      </c>
      <c r="I210" s="102" t="s">
        <v>525</v>
      </c>
      <c r="J210" s="102">
        <v>201701</v>
      </c>
      <c r="K210" s="102">
        <v>51110102</v>
      </c>
      <c r="L210" s="102" t="s">
        <v>599</v>
      </c>
      <c r="M210" s="115" t="s">
        <v>594</v>
      </c>
    </row>
    <row r="211" spans="2:13" s="255" customFormat="1" ht="26.4" x14ac:dyDescent="0.25">
      <c r="B211" s="155">
        <v>254</v>
      </c>
      <c r="C211" s="107" t="s">
        <v>573</v>
      </c>
      <c r="D211" s="109" t="s">
        <v>161</v>
      </c>
      <c r="E211" s="115">
        <v>43983</v>
      </c>
      <c r="F211" s="107" t="s">
        <v>600</v>
      </c>
      <c r="G211" s="107" t="s">
        <v>166</v>
      </c>
      <c r="H211" s="116">
        <v>500000</v>
      </c>
      <c r="I211" s="102" t="s">
        <v>525</v>
      </c>
      <c r="J211" s="102">
        <v>201701</v>
      </c>
      <c r="K211" s="102">
        <v>51140102</v>
      </c>
      <c r="L211" s="102" t="s">
        <v>526</v>
      </c>
      <c r="M211" s="115">
        <v>44013</v>
      </c>
    </row>
    <row r="212" spans="2:13" s="255" customFormat="1" ht="26.4" x14ac:dyDescent="0.25">
      <c r="B212" s="155">
        <v>255</v>
      </c>
      <c r="C212" s="107" t="s">
        <v>573</v>
      </c>
      <c r="D212" s="109" t="s">
        <v>161</v>
      </c>
      <c r="E212" s="115">
        <v>44136</v>
      </c>
      <c r="F212" s="107" t="s">
        <v>600</v>
      </c>
      <c r="G212" s="107" t="s">
        <v>166</v>
      </c>
      <c r="H212" s="116">
        <v>500000</v>
      </c>
      <c r="I212" s="102" t="s">
        <v>525</v>
      </c>
      <c r="J212" s="102">
        <v>201701</v>
      </c>
      <c r="K212" s="102">
        <v>51140102</v>
      </c>
      <c r="L212" s="102" t="s">
        <v>526</v>
      </c>
      <c r="M212" s="115">
        <v>44166</v>
      </c>
    </row>
    <row r="213" spans="2:13" s="255" customFormat="1" ht="26.4" x14ac:dyDescent="0.25">
      <c r="B213" s="155">
        <v>256</v>
      </c>
      <c r="C213" s="107" t="s">
        <v>573</v>
      </c>
      <c r="D213" s="109" t="s">
        <v>161</v>
      </c>
      <c r="E213" s="115">
        <v>43952</v>
      </c>
      <c r="F213" s="107" t="s">
        <v>601</v>
      </c>
      <c r="G213" s="107" t="s">
        <v>166</v>
      </c>
      <c r="H213" s="116">
        <v>2500000</v>
      </c>
      <c r="I213" s="102" t="s">
        <v>525</v>
      </c>
      <c r="J213" s="102">
        <v>201701</v>
      </c>
      <c r="K213" s="102">
        <v>51140105</v>
      </c>
      <c r="L213" s="102" t="s">
        <v>596</v>
      </c>
      <c r="M213" s="115">
        <v>43983</v>
      </c>
    </row>
    <row r="214" spans="2:13" s="255" customFormat="1" ht="26.4" x14ac:dyDescent="0.25">
      <c r="B214" s="155">
        <v>257</v>
      </c>
      <c r="C214" s="107" t="s">
        <v>573</v>
      </c>
      <c r="D214" s="109" t="s">
        <v>161</v>
      </c>
      <c r="E214" s="115">
        <v>44136</v>
      </c>
      <c r="F214" s="107" t="s">
        <v>601</v>
      </c>
      <c r="G214" s="107" t="s">
        <v>166</v>
      </c>
      <c r="H214" s="116">
        <v>2500000</v>
      </c>
      <c r="I214" s="102" t="s">
        <v>525</v>
      </c>
      <c r="J214" s="102">
        <v>201701</v>
      </c>
      <c r="K214" s="102">
        <v>51140105</v>
      </c>
      <c r="L214" s="102" t="s">
        <v>596</v>
      </c>
      <c r="M214" s="115">
        <v>44166</v>
      </c>
    </row>
    <row r="215" spans="2:13" s="255" customFormat="1" ht="26.4" x14ac:dyDescent="0.25">
      <c r="B215" s="155">
        <v>258</v>
      </c>
      <c r="C215" s="107" t="s">
        <v>573</v>
      </c>
      <c r="D215" s="109" t="s">
        <v>161</v>
      </c>
      <c r="E215" s="115" t="s">
        <v>594</v>
      </c>
      <c r="F215" s="107" t="s">
        <v>602</v>
      </c>
      <c r="G215" s="107" t="s">
        <v>166</v>
      </c>
      <c r="H215" s="116">
        <v>4500000</v>
      </c>
      <c r="I215" s="102" t="s">
        <v>525</v>
      </c>
      <c r="J215" s="102">
        <v>201701</v>
      </c>
      <c r="K215" s="102">
        <v>51140129</v>
      </c>
      <c r="L215" s="102" t="s">
        <v>526</v>
      </c>
      <c r="M215" s="115" t="s">
        <v>594</v>
      </c>
    </row>
    <row r="216" spans="2:13" s="255" customFormat="1" ht="26.4" x14ac:dyDescent="0.25">
      <c r="B216" s="155">
        <v>259</v>
      </c>
      <c r="C216" s="107" t="s">
        <v>573</v>
      </c>
      <c r="D216" s="109" t="s">
        <v>161</v>
      </c>
      <c r="E216" s="115" t="s">
        <v>594</v>
      </c>
      <c r="F216" s="107" t="s">
        <v>603</v>
      </c>
      <c r="G216" s="107" t="s">
        <v>166</v>
      </c>
      <c r="H216" s="116">
        <v>4000000</v>
      </c>
      <c r="I216" s="102" t="s">
        <v>525</v>
      </c>
      <c r="J216" s="102">
        <v>201701</v>
      </c>
      <c r="K216" s="102">
        <v>51090102</v>
      </c>
      <c r="L216" s="102" t="s">
        <v>526</v>
      </c>
      <c r="M216" s="115" t="s">
        <v>594</v>
      </c>
    </row>
    <row r="217" spans="2:13" s="255" customFormat="1" ht="26.4" x14ac:dyDescent="0.25">
      <c r="B217" s="155">
        <v>260</v>
      </c>
      <c r="C217" s="107" t="s">
        <v>573</v>
      </c>
      <c r="D217" s="109" t="s">
        <v>161</v>
      </c>
      <c r="E217" s="115" t="s">
        <v>594</v>
      </c>
      <c r="F217" s="107" t="s">
        <v>604</v>
      </c>
      <c r="G217" s="107" t="s">
        <v>166</v>
      </c>
      <c r="H217" s="116">
        <v>4000000</v>
      </c>
      <c r="I217" s="102" t="s">
        <v>525</v>
      </c>
      <c r="J217" s="102">
        <v>201701</v>
      </c>
      <c r="K217" s="102"/>
      <c r="L217" s="102" t="s">
        <v>526</v>
      </c>
      <c r="M217" s="115" t="s">
        <v>594</v>
      </c>
    </row>
    <row r="218" spans="2:13" s="255" customFormat="1" ht="26.4" x14ac:dyDescent="0.25">
      <c r="B218" s="155">
        <v>261</v>
      </c>
      <c r="C218" s="107" t="s">
        <v>573</v>
      </c>
      <c r="D218" s="109" t="s">
        <v>161</v>
      </c>
      <c r="E218" s="115" t="s">
        <v>594</v>
      </c>
      <c r="F218" s="107" t="s">
        <v>605</v>
      </c>
      <c r="G218" s="107" t="s">
        <v>166</v>
      </c>
      <c r="H218" s="116">
        <v>2000000</v>
      </c>
      <c r="I218" s="102" t="s">
        <v>525</v>
      </c>
      <c r="J218" s="102">
        <v>201701</v>
      </c>
      <c r="K218" s="102"/>
      <c r="L218" s="102" t="s">
        <v>526</v>
      </c>
      <c r="M218" s="115" t="s">
        <v>594</v>
      </c>
    </row>
    <row r="219" spans="2:13" s="255" customFormat="1" ht="66" x14ac:dyDescent="0.25">
      <c r="B219" s="155">
        <v>262</v>
      </c>
      <c r="C219" s="70" t="s">
        <v>606</v>
      </c>
      <c r="D219" s="87" t="s">
        <v>161</v>
      </c>
      <c r="E219" s="70" t="s">
        <v>318</v>
      </c>
      <c r="F219" s="70" t="s">
        <v>607</v>
      </c>
      <c r="G219" s="69" t="s">
        <v>166</v>
      </c>
      <c r="H219" s="112">
        <v>5200000</v>
      </c>
      <c r="I219" s="69" t="s">
        <v>410</v>
      </c>
      <c r="J219" s="69">
        <v>502</v>
      </c>
      <c r="K219" s="69">
        <v>51071206</v>
      </c>
      <c r="L219" s="69" t="s">
        <v>175</v>
      </c>
      <c r="M219" s="81" t="s">
        <v>608</v>
      </c>
    </row>
    <row r="220" spans="2:13" s="255" customFormat="1" ht="66" x14ac:dyDescent="0.25">
      <c r="B220" s="155">
        <v>263</v>
      </c>
      <c r="C220" s="70" t="s">
        <v>606</v>
      </c>
      <c r="D220" s="87" t="s">
        <v>161</v>
      </c>
      <c r="E220" s="70" t="s">
        <v>317</v>
      </c>
      <c r="F220" s="70" t="s">
        <v>609</v>
      </c>
      <c r="G220" s="69" t="s">
        <v>166</v>
      </c>
      <c r="H220" s="112">
        <v>15000000</v>
      </c>
      <c r="I220" s="69" t="s">
        <v>410</v>
      </c>
      <c r="J220" s="69">
        <v>502</v>
      </c>
      <c r="K220" s="69">
        <v>51071206</v>
      </c>
      <c r="L220" s="69" t="s">
        <v>175</v>
      </c>
      <c r="M220" s="81" t="s">
        <v>608</v>
      </c>
    </row>
    <row r="221" spans="2:13" s="255" customFormat="1" x14ac:dyDescent="0.25">
      <c r="B221" s="155">
        <v>264</v>
      </c>
      <c r="C221" s="70" t="s">
        <v>606</v>
      </c>
      <c r="D221" s="87" t="s">
        <v>161</v>
      </c>
      <c r="E221" s="70" t="s">
        <v>305</v>
      </c>
      <c r="F221" s="70" t="s">
        <v>610</v>
      </c>
      <c r="G221" s="69" t="s">
        <v>166</v>
      </c>
      <c r="H221" s="112">
        <v>999600</v>
      </c>
      <c r="I221" s="69" t="s">
        <v>410</v>
      </c>
      <c r="J221" s="69">
        <v>502</v>
      </c>
      <c r="K221" s="69">
        <v>51170101</v>
      </c>
      <c r="L221" s="69" t="s">
        <v>611</v>
      </c>
      <c r="M221" s="81" t="s">
        <v>612</v>
      </c>
    </row>
    <row r="222" spans="2:13" s="255" customFormat="1" ht="79.2" x14ac:dyDescent="0.25">
      <c r="B222" s="155">
        <v>265</v>
      </c>
      <c r="C222" s="70" t="s">
        <v>606</v>
      </c>
      <c r="D222" s="87" t="s">
        <v>161</v>
      </c>
      <c r="E222" s="70" t="s">
        <v>613</v>
      </c>
      <c r="F222" s="70" t="s">
        <v>614</v>
      </c>
      <c r="G222" s="69" t="s">
        <v>166</v>
      </c>
      <c r="H222" s="112">
        <v>2799470</v>
      </c>
      <c r="I222" s="69" t="s">
        <v>410</v>
      </c>
      <c r="J222" s="69">
        <v>502</v>
      </c>
      <c r="K222" s="69">
        <v>51100703</v>
      </c>
      <c r="L222" s="69" t="s">
        <v>175</v>
      </c>
      <c r="M222" s="81" t="s">
        <v>608</v>
      </c>
    </row>
    <row r="223" spans="2:13" s="255" customFormat="1" ht="52.8" x14ac:dyDescent="0.25">
      <c r="B223" s="155">
        <v>266</v>
      </c>
      <c r="C223" s="70" t="s">
        <v>606</v>
      </c>
      <c r="D223" s="87" t="s">
        <v>161</v>
      </c>
      <c r="E223" s="70" t="s">
        <v>613</v>
      </c>
      <c r="F223" s="70" t="s">
        <v>615</v>
      </c>
      <c r="G223" s="69" t="s">
        <v>166</v>
      </c>
      <c r="H223" s="112">
        <v>9000000</v>
      </c>
      <c r="I223" s="69" t="s">
        <v>410</v>
      </c>
      <c r="J223" s="69">
        <v>502</v>
      </c>
      <c r="K223" s="69">
        <v>51071206</v>
      </c>
      <c r="L223" s="69" t="s">
        <v>175</v>
      </c>
      <c r="M223" s="81" t="s">
        <v>608</v>
      </c>
    </row>
    <row r="224" spans="2:13" s="255" customFormat="1" ht="52.8" x14ac:dyDescent="0.25">
      <c r="B224" s="155">
        <v>267</v>
      </c>
      <c r="C224" s="70" t="s">
        <v>606</v>
      </c>
      <c r="D224" s="87" t="s">
        <v>161</v>
      </c>
      <c r="E224" s="70" t="s">
        <v>616</v>
      </c>
      <c r="F224" s="70" t="s">
        <v>617</v>
      </c>
      <c r="G224" s="69" t="s">
        <v>166</v>
      </c>
      <c r="H224" s="112">
        <v>4500000</v>
      </c>
      <c r="I224" s="69" t="s">
        <v>410</v>
      </c>
      <c r="J224" s="69">
        <v>502</v>
      </c>
      <c r="K224" s="69">
        <v>51020103</v>
      </c>
      <c r="L224" s="69" t="s">
        <v>175</v>
      </c>
      <c r="M224" s="81" t="s">
        <v>612</v>
      </c>
    </row>
    <row r="225" spans="2:13" s="255" customFormat="1" x14ac:dyDescent="0.25">
      <c r="B225" s="155">
        <v>268</v>
      </c>
      <c r="C225" s="70" t="s">
        <v>606</v>
      </c>
      <c r="D225" s="87" t="s">
        <v>161</v>
      </c>
      <c r="E225" s="70" t="s">
        <v>305</v>
      </c>
      <c r="F225" s="70" t="s">
        <v>610</v>
      </c>
      <c r="G225" s="69" t="s">
        <v>166</v>
      </c>
      <c r="H225" s="112">
        <v>3312000</v>
      </c>
      <c r="I225" s="69" t="s">
        <v>410</v>
      </c>
      <c r="J225" s="69">
        <v>502</v>
      </c>
      <c r="K225" s="69">
        <v>51170101</v>
      </c>
      <c r="L225" s="69" t="s">
        <v>611</v>
      </c>
      <c r="M225" s="81" t="s">
        <v>612</v>
      </c>
    </row>
    <row r="226" spans="2:13" s="255" customFormat="1" ht="39.6" x14ac:dyDescent="0.25">
      <c r="B226" s="155">
        <v>269</v>
      </c>
      <c r="C226" s="70" t="s">
        <v>618</v>
      </c>
      <c r="D226" s="87" t="s">
        <v>161</v>
      </c>
      <c r="E226" s="70" t="s">
        <v>613</v>
      </c>
      <c r="F226" s="70" t="s">
        <v>619</v>
      </c>
      <c r="G226" s="69" t="s">
        <v>620</v>
      </c>
      <c r="H226" s="112">
        <v>700000000</v>
      </c>
      <c r="I226" s="69" t="s">
        <v>410</v>
      </c>
      <c r="J226" s="69">
        <v>799</v>
      </c>
      <c r="K226" s="69">
        <v>51060208</v>
      </c>
      <c r="L226" s="69" t="s">
        <v>611</v>
      </c>
      <c r="M226" s="81" t="s">
        <v>621</v>
      </c>
    </row>
    <row r="227" spans="2:13" s="255" customFormat="1" ht="39.6" x14ac:dyDescent="0.25">
      <c r="B227" s="155">
        <v>270</v>
      </c>
      <c r="C227" s="70" t="s">
        <v>622</v>
      </c>
      <c r="D227" s="87" t="s">
        <v>161</v>
      </c>
      <c r="E227" s="70" t="s">
        <v>332</v>
      </c>
      <c r="F227" s="70" t="s">
        <v>623</v>
      </c>
      <c r="G227" s="69" t="s">
        <v>166</v>
      </c>
      <c r="H227" s="112">
        <v>292698312.43398082</v>
      </c>
      <c r="I227" s="69" t="s">
        <v>410</v>
      </c>
      <c r="J227" s="69">
        <v>799</v>
      </c>
      <c r="K227" s="69">
        <v>51060102</v>
      </c>
      <c r="L227" s="69" t="s">
        <v>611</v>
      </c>
      <c r="M227" s="81" t="s">
        <v>612</v>
      </c>
    </row>
    <row r="228" spans="2:13" s="255" customFormat="1" ht="39.6" x14ac:dyDescent="0.25">
      <c r="B228" s="155">
        <v>271</v>
      </c>
      <c r="C228" s="70" t="s">
        <v>624</v>
      </c>
      <c r="D228" s="87" t="s">
        <v>161</v>
      </c>
      <c r="E228" s="70" t="s">
        <v>332</v>
      </c>
      <c r="F228" s="70" t="s">
        <v>625</v>
      </c>
      <c r="G228" s="69" t="s">
        <v>166</v>
      </c>
      <c r="H228" s="112">
        <v>27421767</v>
      </c>
      <c r="I228" s="69" t="s">
        <v>410</v>
      </c>
      <c r="J228" s="69">
        <v>799</v>
      </c>
      <c r="K228" s="69">
        <v>51060101</v>
      </c>
      <c r="L228" s="69" t="s">
        <v>611</v>
      </c>
      <c r="M228" s="81" t="s">
        <v>612</v>
      </c>
    </row>
    <row r="229" spans="2:13" s="255" customFormat="1" ht="39.6" x14ac:dyDescent="0.25">
      <c r="B229" s="155">
        <v>272</v>
      </c>
      <c r="C229" s="70" t="s">
        <v>626</v>
      </c>
      <c r="D229" s="87" t="s">
        <v>161</v>
      </c>
      <c r="E229" s="70" t="s">
        <v>613</v>
      </c>
      <c r="F229" s="70" t="s">
        <v>627</v>
      </c>
      <c r="G229" s="69" t="s">
        <v>166</v>
      </c>
      <c r="H229" s="112">
        <v>2629900</v>
      </c>
      <c r="I229" s="69" t="s">
        <v>410</v>
      </c>
      <c r="J229" s="69">
        <v>799</v>
      </c>
      <c r="K229" s="69">
        <v>51060203</v>
      </c>
      <c r="L229" s="69" t="s">
        <v>611</v>
      </c>
      <c r="M229" s="81" t="s">
        <v>612</v>
      </c>
    </row>
    <row r="230" spans="2:13" s="255" customFormat="1" ht="145.19999999999999" x14ac:dyDescent="0.25">
      <c r="B230" s="155">
        <v>273</v>
      </c>
      <c r="C230" s="70" t="s">
        <v>628</v>
      </c>
      <c r="D230" s="87" t="s">
        <v>161</v>
      </c>
      <c r="E230" s="70" t="s">
        <v>332</v>
      </c>
      <c r="F230" s="70" t="s">
        <v>629</v>
      </c>
      <c r="G230" s="69" t="s">
        <v>166</v>
      </c>
      <c r="H230" s="112">
        <v>64580873.566019177</v>
      </c>
      <c r="I230" s="69" t="s">
        <v>410</v>
      </c>
      <c r="J230" s="69">
        <v>799</v>
      </c>
      <c r="K230" s="69">
        <v>51060105</v>
      </c>
      <c r="L230" s="69" t="s">
        <v>611</v>
      </c>
      <c r="M230" s="81" t="s">
        <v>612</v>
      </c>
    </row>
    <row r="231" spans="2:13" s="255" customFormat="1" ht="52.8" x14ac:dyDescent="0.25">
      <c r="B231" s="155">
        <v>274</v>
      </c>
      <c r="C231" s="70" t="s">
        <v>630</v>
      </c>
      <c r="D231" s="87" t="s">
        <v>161</v>
      </c>
      <c r="E231" s="70" t="s">
        <v>330</v>
      </c>
      <c r="F231" s="70" t="s">
        <v>631</v>
      </c>
      <c r="G231" s="69" t="s">
        <v>166</v>
      </c>
      <c r="H231" s="112">
        <v>59736554</v>
      </c>
      <c r="I231" s="69" t="s">
        <v>410</v>
      </c>
      <c r="J231" s="69">
        <v>502</v>
      </c>
      <c r="K231" s="69">
        <v>51020101</v>
      </c>
      <c r="L231" s="69" t="s">
        <v>611</v>
      </c>
      <c r="M231" s="81" t="s">
        <v>235</v>
      </c>
    </row>
    <row r="232" spans="2:13" s="255" customFormat="1" ht="52.8" x14ac:dyDescent="0.25">
      <c r="B232" s="155">
        <v>275</v>
      </c>
      <c r="C232" s="70" t="s">
        <v>606</v>
      </c>
      <c r="D232" s="87" t="s">
        <v>161</v>
      </c>
      <c r="E232" s="70" t="s">
        <v>319</v>
      </c>
      <c r="F232" s="70" t="s">
        <v>632</v>
      </c>
      <c r="G232" s="69" t="s">
        <v>166</v>
      </c>
      <c r="H232" s="112">
        <v>122669738</v>
      </c>
      <c r="I232" s="69" t="s">
        <v>410</v>
      </c>
      <c r="J232" s="69">
        <v>502</v>
      </c>
      <c r="K232" s="69">
        <v>51020101</v>
      </c>
      <c r="L232" s="69" t="s">
        <v>175</v>
      </c>
      <c r="M232" s="81" t="s">
        <v>608</v>
      </c>
    </row>
    <row r="233" spans="2:13" s="255" customFormat="1" ht="52.8" x14ac:dyDescent="0.25">
      <c r="B233" s="155">
        <v>276</v>
      </c>
      <c r="C233" s="70" t="s">
        <v>606</v>
      </c>
      <c r="D233" s="87" t="s">
        <v>161</v>
      </c>
      <c r="E233" s="70" t="s">
        <v>305</v>
      </c>
      <c r="F233" s="70" t="s">
        <v>633</v>
      </c>
      <c r="G233" s="69" t="s">
        <v>166</v>
      </c>
      <c r="H233" s="112">
        <v>14400000</v>
      </c>
      <c r="I233" s="69" t="s">
        <v>410</v>
      </c>
      <c r="J233" s="69">
        <v>502</v>
      </c>
      <c r="K233" s="69">
        <v>51071206</v>
      </c>
      <c r="L233" s="69" t="s">
        <v>611</v>
      </c>
      <c r="M233" s="81" t="s">
        <v>235</v>
      </c>
    </row>
    <row r="234" spans="2:13" s="255" customFormat="1" ht="26.4" x14ac:dyDescent="0.25">
      <c r="B234" s="155">
        <v>277</v>
      </c>
      <c r="C234" s="70" t="s">
        <v>606</v>
      </c>
      <c r="D234" s="87" t="s">
        <v>161</v>
      </c>
      <c r="E234" s="70" t="s">
        <v>305</v>
      </c>
      <c r="F234" s="70" t="s">
        <v>634</v>
      </c>
      <c r="G234" s="69" t="s">
        <v>166</v>
      </c>
      <c r="H234" s="112">
        <v>1500000</v>
      </c>
      <c r="I234" s="69" t="s">
        <v>410</v>
      </c>
      <c r="J234" s="69">
        <v>106</v>
      </c>
      <c r="K234" s="69">
        <v>51170101</v>
      </c>
      <c r="L234" s="69" t="s">
        <v>611</v>
      </c>
      <c r="M234" s="81" t="s">
        <v>235</v>
      </c>
    </row>
    <row r="235" spans="2:13" s="255" customFormat="1" ht="26.4" x14ac:dyDescent="0.25">
      <c r="B235" s="155">
        <v>278</v>
      </c>
      <c r="C235" s="70" t="s">
        <v>606</v>
      </c>
      <c r="D235" s="87" t="s">
        <v>161</v>
      </c>
      <c r="E235" s="70" t="s">
        <v>305</v>
      </c>
      <c r="F235" s="70" t="s">
        <v>635</v>
      </c>
      <c r="G235" s="69" t="s">
        <v>166</v>
      </c>
      <c r="H235" s="112">
        <v>27000000</v>
      </c>
      <c r="I235" s="69" t="s">
        <v>410</v>
      </c>
      <c r="J235" s="69">
        <v>106</v>
      </c>
      <c r="K235" s="69">
        <v>51071204</v>
      </c>
      <c r="L235" s="69" t="s">
        <v>611</v>
      </c>
      <c r="M235" s="81" t="s">
        <v>235</v>
      </c>
    </row>
    <row r="236" spans="2:13" s="255" customFormat="1" ht="26.4" x14ac:dyDescent="0.25">
      <c r="B236" s="155">
        <v>279</v>
      </c>
      <c r="C236" s="70" t="s">
        <v>630</v>
      </c>
      <c r="D236" s="87" t="s">
        <v>161</v>
      </c>
      <c r="E236" s="70" t="s">
        <v>305</v>
      </c>
      <c r="F236" s="70" t="s">
        <v>636</v>
      </c>
      <c r="G236" s="69" t="s">
        <v>166</v>
      </c>
      <c r="H236" s="112">
        <v>136847844</v>
      </c>
      <c r="I236" s="69" t="s">
        <v>410</v>
      </c>
      <c r="J236" s="69">
        <v>106</v>
      </c>
      <c r="K236" s="69">
        <v>51170201</v>
      </c>
      <c r="L236" s="69" t="s">
        <v>611</v>
      </c>
      <c r="M236" s="81" t="s">
        <v>235</v>
      </c>
    </row>
    <row r="237" spans="2:13" s="255" customFormat="1" ht="26.4" x14ac:dyDescent="0.25">
      <c r="B237" s="155">
        <v>280</v>
      </c>
      <c r="C237" s="70" t="s">
        <v>606</v>
      </c>
      <c r="D237" s="87" t="s">
        <v>161</v>
      </c>
      <c r="E237" s="70" t="s">
        <v>305</v>
      </c>
      <c r="F237" s="70" t="s">
        <v>637</v>
      </c>
      <c r="G237" s="69" t="s">
        <v>166</v>
      </c>
      <c r="H237" s="112">
        <v>24833541.600000001</v>
      </c>
      <c r="I237" s="69" t="s">
        <v>410</v>
      </c>
      <c r="J237" s="69">
        <v>106</v>
      </c>
      <c r="K237" s="69">
        <v>51170201</v>
      </c>
      <c r="L237" s="69" t="s">
        <v>611</v>
      </c>
      <c r="M237" s="81" t="s">
        <v>235</v>
      </c>
    </row>
    <row r="238" spans="2:13" s="255" customFormat="1" x14ac:dyDescent="0.25">
      <c r="B238" s="155">
        <v>281</v>
      </c>
      <c r="C238" s="70" t="s">
        <v>606</v>
      </c>
      <c r="D238" s="87" t="s">
        <v>161</v>
      </c>
      <c r="E238" s="70" t="s">
        <v>305</v>
      </c>
      <c r="F238" s="70" t="s">
        <v>638</v>
      </c>
      <c r="G238" s="69" t="s">
        <v>166</v>
      </c>
      <c r="H238" s="112">
        <v>15112175.4</v>
      </c>
      <c r="I238" s="69" t="s">
        <v>410</v>
      </c>
      <c r="J238" s="69">
        <v>106</v>
      </c>
      <c r="K238" s="69">
        <v>51170201</v>
      </c>
      <c r="L238" s="69" t="s">
        <v>611</v>
      </c>
      <c r="M238" s="81" t="s">
        <v>235</v>
      </c>
    </row>
    <row r="239" spans="2:13" s="255" customFormat="1" ht="39.6" x14ac:dyDescent="0.25">
      <c r="B239" s="155">
        <v>282</v>
      </c>
      <c r="C239" s="70" t="s">
        <v>630</v>
      </c>
      <c r="D239" s="87" t="s">
        <v>161</v>
      </c>
      <c r="E239" s="70" t="s">
        <v>317</v>
      </c>
      <c r="F239" s="70" t="s">
        <v>639</v>
      </c>
      <c r="G239" s="69" t="s">
        <v>166</v>
      </c>
      <c r="H239" s="112">
        <v>206474200.84200001</v>
      </c>
      <c r="I239" s="69" t="s">
        <v>410</v>
      </c>
      <c r="J239" s="69">
        <v>105</v>
      </c>
      <c r="K239" s="69">
        <v>51020101</v>
      </c>
      <c r="L239" s="69" t="s">
        <v>611</v>
      </c>
      <c r="M239" s="81" t="s">
        <v>235</v>
      </c>
    </row>
    <row r="240" spans="2:13" s="255" customFormat="1" ht="26.4" x14ac:dyDescent="0.25">
      <c r="B240" s="155">
        <v>283</v>
      </c>
      <c r="C240" s="70" t="s">
        <v>606</v>
      </c>
      <c r="D240" s="87" t="s">
        <v>161</v>
      </c>
      <c r="E240" s="70" t="s">
        <v>353</v>
      </c>
      <c r="F240" s="70" t="s">
        <v>640</v>
      </c>
      <c r="G240" s="69" t="s">
        <v>166</v>
      </c>
      <c r="H240" s="112">
        <v>40000000</v>
      </c>
      <c r="I240" s="69" t="s">
        <v>641</v>
      </c>
      <c r="J240" s="69">
        <v>2001000502</v>
      </c>
      <c r="K240" s="69">
        <v>51020101</v>
      </c>
      <c r="L240" s="69" t="s">
        <v>611</v>
      </c>
      <c r="M240" s="81" t="s">
        <v>612</v>
      </c>
    </row>
    <row r="241" spans="2:13" s="255" customFormat="1" ht="26.4" x14ac:dyDescent="0.25">
      <c r="B241" s="155">
        <v>284</v>
      </c>
      <c r="C241" s="70" t="s">
        <v>606</v>
      </c>
      <c r="D241" s="87" t="s">
        <v>161</v>
      </c>
      <c r="E241" s="70" t="s">
        <v>317</v>
      </c>
      <c r="F241" s="70" t="s">
        <v>642</v>
      </c>
      <c r="G241" s="69">
        <v>10</v>
      </c>
      <c r="H241" s="112">
        <v>30000000</v>
      </c>
      <c r="I241" s="69" t="s">
        <v>641</v>
      </c>
      <c r="J241" s="69">
        <v>2002000502</v>
      </c>
      <c r="K241" s="69">
        <v>15090102</v>
      </c>
      <c r="L241" s="69" t="s">
        <v>175</v>
      </c>
      <c r="M241" s="81" t="s">
        <v>643</v>
      </c>
    </row>
    <row r="242" spans="2:13" s="255" customFormat="1" ht="39.6" x14ac:dyDescent="0.25">
      <c r="B242" s="155">
        <v>285</v>
      </c>
      <c r="C242" s="70" t="s">
        <v>606</v>
      </c>
      <c r="D242" s="87" t="s">
        <v>161</v>
      </c>
      <c r="E242" s="70" t="s">
        <v>644</v>
      </c>
      <c r="F242" s="70" t="s">
        <v>645</v>
      </c>
      <c r="G242" s="69" t="s">
        <v>166</v>
      </c>
      <c r="H242" s="112">
        <v>16000000</v>
      </c>
      <c r="I242" s="69" t="s">
        <v>641</v>
      </c>
      <c r="J242" s="69">
        <v>2003000502</v>
      </c>
      <c r="K242" s="69">
        <v>51020101</v>
      </c>
      <c r="L242" s="69" t="s">
        <v>611</v>
      </c>
      <c r="M242" s="81" t="s">
        <v>612</v>
      </c>
    </row>
    <row r="243" spans="2:13" s="255" customFormat="1" ht="26.4" x14ac:dyDescent="0.25">
      <c r="B243" s="155">
        <v>286</v>
      </c>
      <c r="C243" s="70" t="s">
        <v>606</v>
      </c>
      <c r="D243" s="87" t="s">
        <v>161</v>
      </c>
      <c r="E243" s="70" t="s">
        <v>322</v>
      </c>
      <c r="F243" s="70" t="s">
        <v>646</v>
      </c>
      <c r="G243" s="69" t="s">
        <v>166</v>
      </c>
      <c r="H243" s="112">
        <v>2000000</v>
      </c>
      <c r="I243" s="69" t="s">
        <v>410</v>
      </c>
      <c r="J243" s="69">
        <v>502</v>
      </c>
      <c r="K243" s="69">
        <v>51010601</v>
      </c>
      <c r="L243" s="69" t="s">
        <v>175</v>
      </c>
      <c r="M243" s="81" t="s">
        <v>643</v>
      </c>
    </row>
    <row r="244" spans="2:13" s="255" customFormat="1" ht="26.4" x14ac:dyDescent="0.25">
      <c r="B244" s="155">
        <v>287</v>
      </c>
      <c r="C244" s="70" t="s">
        <v>630</v>
      </c>
      <c r="D244" s="87" t="s">
        <v>161</v>
      </c>
      <c r="E244" s="70" t="s">
        <v>313</v>
      </c>
      <c r="F244" s="70" t="s">
        <v>647</v>
      </c>
      <c r="G244" s="69" t="s">
        <v>166</v>
      </c>
      <c r="H244" s="112">
        <v>6000000</v>
      </c>
      <c r="I244" s="69" t="s">
        <v>410</v>
      </c>
      <c r="J244" s="69">
        <v>502</v>
      </c>
      <c r="K244" s="69">
        <v>51020101</v>
      </c>
      <c r="L244" s="69" t="s">
        <v>175</v>
      </c>
      <c r="M244" s="81" t="s">
        <v>235</v>
      </c>
    </row>
    <row r="245" spans="2:13" s="255" customFormat="1" ht="52.8" x14ac:dyDescent="0.25">
      <c r="B245" s="155">
        <v>288</v>
      </c>
      <c r="C245" s="70" t="s">
        <v>606</v>
      </c>
      <c r="D245" s="87" t="s">
        <v>161</v>
      </c>
      <c r="E245" s="70" t="s">
        <v>322</v>
      </c>
      <c r="F245" s="70" t="s">
        <v>648</v>
      </c>
      <c r="G245" s="69" t="s">
        <v>166</v>
      </c>
      <c r="H245" s="112">
        <v>1500000</v>
      </c>
      <c r="I245" s="69" t="s">
        <v>410</v>
      </c>
      <c r="J245" s="69">
        <v>502</v>
      </c>
      <c r="K245" s="69">
        <v>51110101</v>
      </c>
      <c r="L245" s="69" t="s">
        <v>175</v>
      </c>
      <c r="M245" s="81" t="s">
        <v>643</v>
      </c>
    </row>
    <row r="246" spans="2:13" s="255" customFormat="1" ht="39.6" x14ac:dyDescent="0.25">
      <c r="B246" s="155">
        <v>289</v>
      </c>
      <c r="C246" s="70" t="s">
        <v>606</v>
      </c>
      <c r="D246" s="87" t="s">
        <v>161</v>
      </c>
      <c r="E246" s="70" t="s">
        <v>322</v>
      </c>
      <c r="F246" s="70" t="s">
        <v>649</v>
      </c>
      <c r="G246" s="69" t="s">
        <v>166</v>
      </c>
      <c r="H246" s="112">
        <v>1670000</v>
      </c>
      <c r="I246" s="69" t="s">
        <v>410</v>
      </c>
      <c r="J246" s="69">
        <v>502</v>
      </c>
      <c r="K246" s="69">
        <v>51110102</v>
      </c>
      <c r="L246" s="69" t="s">
        <v>175</v>
      </c>
      <c r="M246" s="81" t="s">
        <v>643</v>
      </c>
    </row>
    <row r="247" spans="2:13" s="255" customFormat="1" ht="39.6" x14ac:dyDescent="0.25">
      <c r="B247" s="155">
        <v>290</v>
      </c>
      <c r="C247" s="70" t="s">
        <v>606</v>
      </c>
      <c r="D247" s="87" t="s">
        <v>161</v>
      </c>
      <c r="E247" s="70" t="s">
        <v>650</v>
      </c>
      <c r="F247" s="70" t="s">
        <v>651</v>
      </c>
      <c r="G247" s="69" t="s">
        <v>652</v>
      </c>
      <c r="H247" s="112">
        <v>11400000</v>
      </c>
      <c r="I247" s="69" t="s">
        <v>410</v>
      </c>
      <c r="J247" s="69">
        <v>502</v>
      </c>
      <c r="K247" s="69">
        <v>51140127</v>
      </c>
      <c r="L247" s="69" t="s">
        <v>175</v>
      </c>
      <c r="M247" s="81" t="s">
        <v>612</v>
      </c>
    </row>
    <row r="248" spans="2:13" s="255" customFormat="1" ht="26.4" x14ac:dyDescent="0.25">
      <c r="B248" s="155">
        <v>291</v>
      </c>
      <c r="C248" s="70" t="s">
        <v>606</v>
      </c>
      <c r="D248" s="87" t="s">
        <v>161</v>
      </c>
      <c r="E248" s="70" t="s">
        <v>313</v>
      </c>
      <c r="F248" s="70" t="s">
        <v>653</v>
      </c>
      <c r="G248" s="69" t="s">
        <v>166</v>
      </c>
      <c r="H248" s="112">
        <v>5000000</v>
      </c>
      <c r="I248" s="69" t="s">
        <v>410</v>
      </c>
      <c r="J248" s="69">
        <v>502</v>
      </c>
      <c r="K248" s="69">
        <v>51090107</v>
      </c>
      <c r="L248" s="69" t="s">
        <v>175</v>
      </c>
      <c r="M248" s="81" t="s">
        <v>612</v>
      </c>
    </row>
    <row r="249" spans="2:13" s="255" customFormat="1" ht="66" x14ac:dyDescent="0.25">
      <c r="B249" s="155">
        <v>292</v>
      </c>
      <c r="C249" s="70" t="s">
        <v>606</v>
      </c>
      <c r="D249" s="87" t="s">
        <v>161</v>
      </c>
      <c r="E249" s="70" t="s">
        <v>613</v>
      </c>
      <c r="F249" s="70" t="s">
        <v>654</v>
      </c>
      <c r="G249" s="69">
        <v>5</v>
      </c>
      <c r="H249" s="112">
        <v>1020000</v>
      </c>
      <c r="I249" s="69" t="s">
        <v>410</v>
      </c>
      <c r="J249" s="69">
        <v>502</v>
      </c>
      <c r="K249" s="69">
        <v>51140136</v>
      </c>
      <c r="L249" s="69" t="s">
        <v>172</v>
      </c>
      <c r="M249" s="81" t="s">
        <v>643</v>
      </c>
    </row>
    <row r="250" spans="2:13" s="255" customFormat="1" ht="26.4" x14ac:dyDescent="0.25">
      <c r="B250" s="155">
        <v>293</v>
      </c>
      <c r="C250" s="70" t="s">
        <v>606</v>
      </c>
      <c r="D250" s="87" t="s">
        <v>161</v>
      </c>
      <c r="E250" s="70" t="s">
        <v>313</v>
      </c>
      <c r="F250" s="70" t="s">
        <v>655</v>
      </c>
      <c r="G250" s="69">
        <v>5</v>
      </c>
      <c r="H250" s="112">
        <v>500000</v>
      </c>
      <c r="I250" s="69" t="s">
        <v>410</v>
      </c>
      <c r="J250" s="69">
        <v>502</v>
      </c>
      <c r="K250" s="69">
        <v>51140145</v>
      </c>
      <c r="L250" s="69" t="s">
        <v>172</v>
      </c>
      <c r="M250" s="81" t="s">
        <v>643</v>
      </c>
    </row>
    <row r="251" spans="2:13" s="255" customFormat="1" ht="26.4" x14ac:dyDescent="0.25">
      <c r="B251" s="155">
        <v>294</v>
      </c>
      <c r="C251" s="70" t="s">
        <v>606</v>
      </c>
      <c r="D251" s="87" t="s">
        <v>161</v>
      </c>
      <c r="E251" s="70" t="s">
        <v>305</v>
      </c>
      <c r="F251" s="70" t="s">
        <v>656</v>
      </c>
      <c r="G251" s="69" t="s">
        <v>166</v>
      </c>
      <c r="H251" s="112">
        <v>4400000</v>
      </c>
      <c r="I251" s="69" t="s">
        <v>410</v>
      </c>
      <c r="J251" s="69">
        <v>502</v>
      </c>
      <c r="K251" s="69">
        <v>51140102</v>
      </c>
      <c r="L251" s="69" t="s">
        <v>172</v>
      </c>
      <c r="M251" s="81" t="s">
        <v>643</v>
      </c>
    </row>
    <row r="252" spans="2:13" s="255" customFormat="1" ht="26.4" x14ac:dyDescent="0.25">
      <c r="B252" s="155">
        <v>295</v>
      </c>
      <c r="C252" s="70" t="s">
        <v>606</v>
      </c>
      <c r="D252" s="87" t="s">
        <v>161</v>
      </c>
      <c r="E252" s="70" t="s">
        <v>305</v>
      </c>
      <c r="F252" s="70" t="s">
        <v>657</v>
      </c>
      <c r="G252" s="69" t="s">
        <v>166</v>
      </c>
      <c r="H252" s="112">
        <v>2500000</v>
      </c>
      <c r="I252" s="69" t="s">
        <v>410</v>
      </c>
      <c r="J252" s="69">
        <v>502</v>
      </c>
      <c r="K252" s="69">
        <v>51140115</v>
      </c>
      <c r="L252" s="69" t="s">
        <v>172</v>
      </c>
      <c r="M252" s="81" t="s">
        <v>643</v>
      </c>
    </row>
    <row r="253" spans="2:13" s="255" customFormat="1" ht="39.6" x14ac:dyDescent="0.25">
      <c r="B253" s="155">
        <v>296</v>
      </c>
      <c r="C253" s="69" t="s">
        <v>229</v>
      </c>
      <c r="D253" s="69" t="s">
        <v>161</v>
      </c>
      <c r="E253" s="69" t="s">
        <v>658</v>
      </c>
      <c r="F253" s="69" t="s">
        <v>659</v>
      </c>
      <c r="G253" s="69" t="s">
        <v>166</v>
      </c>
      <c r="H253" s="117">
        <v>3500000</v>
      </c>
      <c r="I253" s="69" t="s">
        <v>660</v>
      </c>
      <c r="J253" s="69">
        <v>10392</v>
      </c>
      <c r="K253" s="69">
        <v>51080101</v>
      </c>
      <c r="L253" s="69">
        <v>1</v>
      </c>
      <c r="M253" s="81">
        <v>3</v>
      </c>
    </row>
    <row r="254" spans="2:13" s="255" customFormat="1" ht="26.4" x14ac:dyDescent="0.25">
      <c r="B254" s="155">
        <v>297</v>
      </c>
      <c r="C254" s="81" t="s">
        <v>229</v>
      </c>
      <c r="D254" s="69" t="s">
        <v>161</v>
      </c>
      <c r="E254" s="69" t="s">
        <v>658</v>
      </c>
      <c r="F254" s="262" t="s">
        <v>661</v>
      </c>
      <c r="G254" s="102" t="s">
        <v>166</v>
      </c>
      <c r="H254" s="263">
        <v>2200000</v>
      </c>
      <c r="I254" s="69" t="s">
        <v>660</v>
      </c>
      <c r="J254" s="69">
        <v>10392</v>
      </c>
      <c r="K254" s="262">
        <v>51080105</v>
      </c>
      <c r="L254" s="81">
        <v>1</v>
      </c>
      <c r="M254" s="81">
        <v>3</v>
      </c>
    </row>
    <row r="255" spans="2:13" s="255" customFormat="1" ht="26.4" x14ac:dyDescent="0.25">
      <c r="B255" s="155">
        <v>298</v>
      </c>
      <c r="C255" s="81" t="s">
        <v>229</v>
      </c>
      <c r="D255" s="69" t="s">
        <v>161</v>
      </c>
      <c r="E255" s="69" t="s">
        <v>658</v>
      </c>
      <c r="F255" s="262" t="s">
        <v>662</v>
      </c>
      <c r="G255" s="102" t="s">
        <v>166</v>
      </c>
      <c r="H255" s="263">
        <v>2000000</v>
      </c>
      <c r="I255" s="69" t="s">
        <v>660</v>
      </c>
      <c r="J255" s="69">
        <v>10392</v>
      </c>
      <c r="K255" s="262">
        <v>51090102</v>
      </c>
      <c r="L255" s="81">
        <v>1</v>
      </c>
      <c r="M255" s="81">
        <v>3</v>
      </c>
    </row>
    <row r="256" spans="2:13" s="255" customFormat="1" ht="26.4" x14ac:dyDescent="0.25">
      <c r="B256" s="155">
        <v>299</v>
      </c>
      <c r="C256" s="81" t="s">
        <v>229</v>
      </c>
      <c r="D256" s="69" t="s">
        <v>161</v>
      </c>
      <c r="E256" s="69" t="s">
        <v>658</v>
      </c>
      <c r="F256" s="262" t="s">
        <v>219</v>
      </c>
      <c r="G256" s="102" t="s">
        <v>166</v>
      </c>
      <c r="H256" s="263">
        <v>1000000</v>
      </c>
      <c r="I256" s="69" t="s">
        <v>660</v>
      </c>
      <c r="J256" s="69">
        <v>10392</v>
      </c>
      <c r="K256" s="262">
        <v>51090104</v>
      </c>
      <c r="L256" s="81">
        <v>1</v>
      </c>
      <c r="M256" s="81">
        <v>3</v>
      </c>
    </row>
    <row r="257" spans="2:13" s="255" customFormat="1" ht="26.4" x14ac:dyDescent="0.25">
      <c r="B257" s="155">
        <v>300</v>
      </c>
      <c r="C257" s="81" t="s">
        <v>229</v>
      </c>
      <c r="D257" s="69" t="s">
        <v>161</v>
      </c>
      <c r="E257" s="69" t="s">
        <v>658</v>
      </c>
      <c r="F257" s="262" t="s">
        <v>663</v>
      </c>
      <c r="G257" s="102" t="s">
        <v>166</v>
      </c>
      <c r="H257" s="263">
        <v>1100000</v>
      </c>
      <c r="I257" s="69" t="s">
        <v>660</v>
      </c>
      <c r="J257" s="69">
        <v>10392</v>
      </c>
      <c r="K257" s="262">
        <v>51090106</v>
      </c>
      <c r="L257" s="81">
        <v>1</v>
      </c>
      <c r="M257" s="81">
        <v>3</v>
      </c>
    </row>
    <row r="258" spans="2:13" s="255" customFormat="1" ht="26.4" x14ac:dyDescent="0.25">
      <c r="B258" s="155">
        <v>301</v>
      </c>
      <c r="C258" s="81" t="s">
        <v>229</v>
      </c>
      <c r="D258" s="69" t="s">
        <v>161</v>
      </c>
      <c r="E258" s="69" t="s">
        <v>658</v>
      </c>
      <c r="F258" s="262" t="s">
        <v>664</v>
      </c>
      <c r="G258" s="102" t="s">
        <v>166</v>
      </c>
      <c r="H258" s="263">
        <v>1000000</v>
      </c>
      <c r="I258" s="69" t="s">
        <v>660</v>
      </c>
      <c r="J258" s="69">
        <v>10392</v>
      </c>
      <c r="K258" s="262">
        <v>51090107</v>
      </c>
      <c r="L258" s="81">
        <v>1</v>
      </c>
      <c r="M258" s="81">
        <v>3</v>
      </c>
    </row>
    <row r="259" spans="2:13" s="255" customFormat="1" ht="26.4" x14ac:dyDescent="0.25">
      <c r="B259" s="155">
        <v>302</v>
      </c>
      <c r="C259" s="81" t="s">
        <v>229</v>
      </c>
      <c r="D259" s="69" t="s">
        <v>161</v>
      </c>
      <c r="E259" s="69" t="s">
        <v>658</v>
      </c>
      <c r="F259" s="262" t="s">
        <v>665</v>
      </c>
      <c r="G259" s="102" t="s">
        <v>166</v>
      </c>
      <c r="H259" s="263">
        <v>1000000</v>
      </c>
      <c r="I259" s="69" t="s">
        <v>660</v>
      </c>
      <c r="J259" s="69">
        <v>10392</v>
      </c>
      <c r="K259" s="262">
        <v>51110103</v>
      </c>
      <c r="L259" s="81">
        <v>1</v>
      </c>
      <c r="M259" s="81">
        <v>3</v>
      </c>
    </row>
    <row r="260" spans="2:13" s="255" customFormat="1" ht="26.4" x14ac:dyDescent="0.25">
      <c r="B260" s="155">
        <v>303</v>
      </c>
      <c r="C260" s="81" t="s">
        <v>229</v>
      </c>
      <c r="D260" s="69" t="s">
        <v>161</v>
      </c>
      <c r="E260" s="69" t="s">
        <v>658</v>
      </c>
      <c r="F260" s="262" t="s">
        <v>666</v>
      </c>
      <c r="G260" s="102" t="s">
        <v>166</v>
      </c>
      <c r="H260" s="263">
        <v>1000000</v>
      </c>
      <c r="I260" s="69" t="s">
        <v>660</v>
      </c>
      <c r="J260" s="69">
        <v>10392</v>
      </c>
      <c r="K260" s="262">
        <v>51140102</v>
      </c>
      <c r="L260" s="81">
        <v>1</v>
      </c>
      <c r="M260" s="81">
        <v>3</v>
      </c>
    </row>
    <row r="261" spans="2:13" s="255" customFormat="1" ht="26.4" x14ac:dyDescent="0.25">
      <c r="B261" s="155">
        <v>304</v>
      </c>
      <c r="C261" s="81" t="s">
        <v>229</v>
      </c>
      <c r="D261" s="69" t="s">
        <v>161</v>
      </c>
      <c r="E261" s="69" t="s">
        <v>658</v>
      </c>
      <c r="F261" s="262" t="s">
        <v>225</v>
      </c>
      <c r="G261" s="102" t="s">
        <v>166</v>
      </c>
      <c r="H261" s="263">
        <v>500000</v>
      </c>
      <c r="I261" s="69" t="s">
        <v>660</v>
      </c>
      <c r="J261" s="69">
        <v>10392</v>
      </c>
      <c r="K261" s="262">
        <v>51140115</v>
      </c>
      <c r="L261" s="81">
        <v>1</v>
      </c>
      <c r="M261" s="81">
        <v>3</v>
      </c>
    </row>
    <row r="262" spans="2:13" s="255" customFormat="1" ht="26.4" x14ac:dyDescent="0.25">
      <c r="B262" s="155">
        <v>305</v>
      </c>
      <c r="C262" s="81" t="s">
        <v>229</v>
      </c>
      <c r="D262" s="69" t="s">
        <v>161</v>
      </c>
      <c r="E262" s="69" t="s">
        <v>658</v>
      </c>
      <c r="F262" s="262" t="s">
        <v>667</v>
      </c>
      <c r="G262" s="102" t="s">
        <v>166</v>
      </c>
      <c r="H262" s="263">
        <v>1000000</v>
      </c>
      <c r="I262" s="69" t="s">
        <v>660</v>
      </c>
      <c r="J262" s="69">
        <v>10392</v>
      </c>
      <c r="K262" s="262">
        <v>51140116</v>
      </c>
      <c r="L262" s="81">
        <v>1</v>
      </c>
      <c r="M262" s="81">
        <v>3</v>
      </c>
    </row>
    <row r="263" spans="2:13" s="255" customFormat="1" ht="26.4" x14ac:dyDescent="0.25">
      <c r="B263" s="155">
        <v>306</v>
      </c>
      <c r="C263" s="81" t="s">
        <v>229</v>
      </c>
      <c r="D263" s="69" t="s">
        <v>161</v>
      </c>
      <c r="E263" s="69" t="s">
        <v>658</v>
      </c>
      <c r="F263" s="262" t="s">
        <v>668</v>
      </c>
      <c r="G263" s="102" t="s">
        <v>166</v>
      </c>
      <c r="H263" s="263">
        <v>1500000</v>
      </c>
      <c r="I263" s="69" t="s">
        <v>660</v>
      </c>
      <c r="J263" s="69">
        <v>10392</v>
      </c>
      <c r="K263" s="262">
        <v>51140124</v>
      </c>
      <c r="L263" s="81">
        <v>1</v>
      </c>
      <c r="M263" s="81">
        <v>3</v>
      </c>
    </row>
    <row r="264" spans="2:13" s="255" customFormat="1" ht="26.4" x14ac:dyDescent="0.25">
      <c r="B264" s="155">
        <v>307</v>
      </c>
      <c r="C264" s="81" t="s">
        <v>229</v>
      </c>
      <c r="D264" s="69" t="s">
        <v>161</v>
      </c>
      <c r="E264" s="69" t="s">
        <v>658</v>
      </c>
      <c r="F264" s="262" t="s">
        <v>669</v>
      </c>
      <c r="G264" s="102" t="s">
        <v>166</v>
      </c>
      <c r="H264" s="263">
        <v>7600000</v>
      </c>
      <c r="I264" s="69" t="s">
        <v>660</v>
      </c>
      <c r="J264" s="69">
        <v>10392</v>
      </c>
      <c r="K264" s="262">
        <v>51140127</v>
      </c>
      <c r="L264" s="81">
        <v>1</v>
      </c>
      <c r="M264" s="81">
        <v>3</v>
      </c>
    </row>
    <row r="265" spans="2:13" s="255" customFormat="1" ht="26.4" x14ac:dyDescent="0.25">
      <c r="B265" s="155">
        <v>308</v>
      </c>
      <c r="C265" s="81" t="s">
        <v>229</v>
      </c>
      <c r="D265" s="69" t="s">
        <v>161</v>
      </c>
      <c r="E265" s="69" t="s">
        <v>658</v>
      </c>
      <c r="F265" s="262" t="s">
        <v>670</v>
      </c>
      <c r="G265" s="102" t="s">
        <v>166</v>
      </c>
      <c r="H265" s="263">
        <v>2200000</v>
      </c>
      <c r="I265" s="69" t="s">
        <v>660</v>
      </c>
      <c r="J265" s="69">
        <v>10392</v>
      </c>
      <c r="K265" s="262">
        <v>51140129</v>
      </c>
      <c r="L265" s="81">
        <v>1</v>
      </c>
      <c r="M265" s="81">
        <v>3</v>
      </c>
    </row>
    <row r="266" spans="2:13" s="255" customFormat="1" ht="26.4" x14ac:dyDescent="0.25">
      <c r="B266" s="155">
        <v>309</v>
      </c>
      <c r="C266" s="81" t="s">
        <v>229</v>
      </c>
      <c r="D266" s="69" t="s">
        <v>161</v>
      </c>
      <c r="E266" s="69" t="s">
        <v>658</v>
      </c>
      <c r="F266" s="262" t="s">
        <v>671</v>
      </c>
      <c r="G266" s="102" t="s">
        <v>166</v>
      </c>
      <c r="H266" s="263">
        <v>1082647</v>
      </c>
      <c r="I266" s="69" t="s">
        <v>660</v>
      </c>
      <c r="J266" s="69">
        <v>10392</v>
      </c>
      <c r="K266" s="262">
        <v>51140137</v>
      </c>
      <c r="L266" s="81">
        <v>1</v>
      </c>
      <c r="M266" s="81">
        <v>3</v>
      </c>
    </row>
    <row r="267" spans="2:13" s="255" customFormat="1" ht="92.4" x14ac:dyDescent="0.25">
      <c r="B267" s="155">
        <v>310</v>
      </c>
      <c r="C267" s="70" t="s">
        <v>672</v>
      </c>
      <c r="D267" s="87" t="s">
        <v>161</v>
      </c>
      <c r="E267" s="70" t="s">
        <v>673</v>
      </c>
      <c r="F267" s="70" t="s">
        <v>674</v>
      </c>
      <c r="G267" s="69" t="s">
        <v>675</v>
      </c>
      <c r="H267" s="69" t="s">
        <v>676</v>
      </c>
      <c r="I267" s="69" t="s">
        <v>243</v>
      </c>
      <c r="J267" s="69">
        <v>104</v>
      </c>
      <c r="K267" s="69">
        <v>51110102</v>
      </c>
      <c r="L267" s="69" t="s">
        <v>677</v>
      </c>
      <c r="M267" s="102" t="s">
        <v>678</v>
      </c>
    </row>
    <row r="268" spans="2:13" s="255" customFormat="1" ht="79.2" x14ac:dyDescent="0.25">
      <c r="B268" s="155">
        <v>311</v>
      </c>
      <c r="C268" s="70" t="s">
        <v>679</v>
      </c>
      <c r="D268" s="87" t="s">
        <v>161</v>
      </c>
      <c r="E268" s="70" t="s">
        <v>673</v>
      </c>
      <c r="F268" s="70" t="s">
        <v>680</v>
      </c>
      <c r="G268" s="69" t="s">
        <v>675</v>
      </c>
      <c r="H268" s="69" t="s">
        <v>681</v>
      </c>
      <c r="I268" s="69" t="s">
        <v>243</v>
      </c>
      <c r="J268" s="69">
        <v>104</v>
      </c>
      <c r="K268" s="69">
        <v>51140102</v>
      </c>
      <c r="L268" s="102" t="s">
        <v>682</v>
      </c>
      <c r="M268" s="102" t="s">
        <v>683</v>
      </c>
    </row>
    <row r="269" spans="2:13" s="255" customFormat="1" ht="52.8" x14ac:dyDescent="0.25">
      <c r="B269" s="155">
        <v>312</v>
      </c>
      <c r="C269" s="70" t="s">
        <v>684</v>
      </c>
      <c r="D269" s="87" t="s">
        <v>161</v>
      </c>
      <c r="E269" s="70" t="s">
        <v>673</v>
      </c>
      <c r="F269" s="70" t="s">
        <v>685</v>
      </c>
      <c r="G269" s="69" t="s">
        <v>686</v>
      </c>
      <c r="H269" s="69" t="s">
        <v>687</v>
      </c>
      <c r="I269" s="69" t="s">
        <v>243</v>
      </c>
      <c r="J269" s="69">
        <v>104</v>
      </c>
      <c r="K269" s="69">
        <v>51140105</v>
      </c>
      <c r="L269" s="102" t="s">
        <v>677</v>
      </c>
      <c r="M269" s="102" t="s">
        <v>688</v>
      </c>
    </row>
    <row r="270" spans="2:13" s="255" customFormat="1" ht="52.8" x14ac:dyDescent="0.25">
      <c r="B270" s="155">
        <v>313</v>
      </c>
      <c r="C270" s="70" t="s">
        <v>689</v>
      </c>
      <c r="D270" s="87" t="s">
        <v>161</v>
      </c>
      <c r="E270" s="70" t="s">
        <v>673</v>
      </c>
      <c r="F270" s="70" t="s">
        <v>690</v>
      </c>
      <c r="G270" s="69" t="s">
        <v>691</v>
      </c>
      <c r="H270" s="69" t="s">
        <v>692</v>
      </c>
      <c r="I270" s="69" t="s">
        <v>243</v>
      </c>
      <c r="J270" s="69">
        <v>104</v>
      </c>
      <c r="K270" s="69">
        <v>51140114</v>
      </c>
      <c r="L270" s="102" t="s">
        <v>682</v>
      </c>
      <c r="M270" s="102" t="s">
        <v>688</v>
      </c>
    </row>
    <row r="271" spans="2:13" s="255" customFormat="1" ht="52.8" x14ac:dyDescent="0.25">
      <c r="B271" s="155">
        <v>314</v>
      </c>
      <c r="C271" s="70" t="s">
        <v>693</v>
      </c>
      <c r="D271" s="87" t="s">
        <v>161</v>
      </c>
      <c r="E271" s="70" t="s">
        <v>673</v>
      </c>
      <c r="F271" s="70" t="s">
        <v>694</v>
      </c>
      <c r="G271" s="69" t="s">
        <v>675</v>
      </c>
      <c r="H271" s="69" t="s">
        <v>695</v>
      </c>
      <c r="I271" s="69" t="s">
        <v>243</v>
      </c>
      <c r="J271" s="69">
        <v>104</v>
      </c>
      <c r="K271" s="69">
        <v>51140115</v>
      </c>
      <c r="L271" s="102" t="s">
        <v>682</v>
      </c>
      <c r="M271" s="102" t="s">
        <v>696</v>
      </c>
    </row>
    <row r="272" spans="2:13" s="255" customFormat="1" ht="52.8" x14ac:dyDescent="0.25">
      <c r="B272" s="155">
        <v>315</v>
      </c>
      <c r="C272" s="106" t="s">
        <v>697</v>
      </c>
      <c r="D272" s="87" t="s">
        <v>161</v>
      </c>
      <c r="E272" s="70" t="s">
        <v>673</v>
      </c>
      <c r="F272" s="108" t="s">
        <v>698</v>
      </c>
      <c r="G272" s="102" t="s">
        <v>699</v>
      </c>
      <c r="H272" s="102" t="s">
        <v>700</v>
      </c>
      <c r="I272" s="81" t="s">
        <v>243</v>
      </c>
      <c r="J272" s="81">
        <v>104</v>
      </c>
      <c r="K272" s="81">
        <v>51140127</v>
      </c>
      <c r="L272" s="102" t="s">
        <v>682</v>
      </c>
      <c r="M272" s="102" t="s">
        <v>696</v>
      </c>
    </row>
    <row r="273" spans="2:13" s="255" customFormat="1" ht="79.2" x14ac:dyDescent="0.25">
      <c r="B273" s="155">
        <v>316</v>
      </c>
      <c r="C273" s="106" t="s">
        <v>701</v>
      </c>
      <c r="D273" s="87" t="s">
        <v>161</v>
      </c>
      <c r="E273" s="70" t="s">
        <v>673</v>
      </c>
      <c r="F273" s="108" t="s">
        <v>702</v>
      </c>
      <c r="G273" s="69" t="s">
        <v>675</v>
      </c>
      <c r="H273" s="102" t="s">
        <v>703</v>
      </c>
      <c r="I273" s="81" t="s">
        <v>243</v>
      </c>
      <c r="J273" s="81">
        <v>104</v>
      </c>
      <c r="K273" s="81">
        <v>51140128</v>
      </c>
      <c r="L273" s="102" t="s">
        <v>704</v>
      </c>
      <c r="M273" s="102" t="s">
        <v>705</v>
      </c>
    </row>
    <row r="274" spans="2:13" s="255" customFormat="1" ht="52.8" x14ac:dyDescent="0.25">
      <c r="B274" s="155">
        <v>317</v>
      </c>
      <c r="C274" s="107" t="s">
        <v>706</v>
      </c>
      <c r="D274" s="87" t="s">
        <v>161</v>
      </c>
      <c r="E274" s="70" t="s">
        <v>673</v>
      </c>
      <c r="F274" s="78" t="s">
        <v>707</v>
      </c>
      <c r="G274" s="69" t="s">
        <v>675</v>
      </c>
      <c r="H274" s="77" t="s">
        <v>708</v>
      </c>
      <c r="I274" s="81" t="s">
        <v>243</v>
      </c>
      <c r="J274" s="77">
        <v>104</v>
      </c>
      <c r="K274" s="77">
        <v>51140129</v>
      </c>
      <c r="L274" s="102" t="s">
        <v>709</v>
      </c>
      <c r="M274" s="102" t="s">
        <v>705</v>
      </c>
    </row>
    <row r="275" spans="2:13" s="255" customFormat="1" ht="52.8" x14ac:dyDescent="0.25">
      <c r="B275" s="155">
        <v>318</v>
      </c>
      <c r="C275" s="107" t="s">
        <v>710</v>
      </c>
      <c r="D275" s="87" t="s">
        <v>161</v>
      </c>
      <c r="E275" s="70" t="s">
        <v>673</v>
      </c>
      <c r="F275" s="78" t="s">
        <v>711</v>
      </c>
      <c r="G275" s="69" t="s">
        <v>675</v>
      </c>
      <c r="H275" s="102" t="s">
        <v>712</v>
      </c>
      <c r="I275" s="81" t="s">
        <v>243</v>
      </c>
      <c r="J275" s="77">
        <v>104</v>
      </c>
      <c r="K275" s="77">
        <v>51140137</v>
      </c>
      <c r="L275" s="77" t="s">
        <v>713</v>
      </c>
      <c r="M275" s="102" t="s">
        <v>705</v>
      </c>
    </row>
    <row r="276" spans="2:13" s="255" customFormat="1" ht="79.2" x14ac:dyDescent="0.25">
      <c r="B276" s="155">
        <v>319</v>
      </c>
      <c r="C276" s="107" t="s">
        <v>714</v>
      </c>
      <c r="D276" s="87" t="s">
        <v>161</v>
      </c>
      <c r="E276" s="70" t="s">
        <v>673</v>
      </c>
      <c r="F276" s="108" t="s">
        <v>715</v>
      </c>
      <c r="G276" s="69" t="s">
        <v>675</v>
      </c>
      <c r="H276" s="77" t="s">
        <v>716</v>
      </c>
      <c r="I276" s="81" t="s">
        <v>243</v>
      </c>
      <c r="J276" s="77">
        <v>104</v>
      </c>
      <c r="K276" s="77">
        <v>51140145</v>
      </c>
      <c r="L276" s="77" t="s">
        <v>717</v>
      </c>
      <c r="M276" s="102" t="s">
        <v>705</v>
      </c>
    </row>
    <row r="277" spans="2:13" s="255" customFormat="1" ht="52.8" x14ac:dyDescent="0.25">
      <c r="B277" s="155">
        <v>320</v>
      </c>
      <c r="C277" s="107" t="s">
        <v>718</v>
      </c>
      <c r="D277" s="87" t="s">
        <v>161</v>
      </c>
      <c r="E277" s="70" t="s">
        <v>673</v>
      </c>
      <c r="F277" s="78" t="s">
        <v>719</v>
      </c>
      <c r="G277" s="69" t="s">
        <v>675</v>
      </c>
      <c r="H277" s="77" t="s">
        <v>703</v>
      </c>
      <c r="I277" s="81" t="s">
        <v>243</v>
      </c>
      <c r="J277" s="77">
        <v>104</v>
      </c>
      <c r="K277" s="77">
        <v>51080105</v>
      </c>
      <c r="L277" s="77" t="s">
        <v>713</v>
      </c>
      <c r="M277" s="102" t="s">
        <v>705</v>
      </c>
    </row>
    <row r="278" spans="2:13" s="255" customFormat="1" ht="52.8" x14ac:dyDescent="0.25">
      <c r="B278" s="155">
        <v>321</v>
      </c>
      <c r="C278" s="107" t="s">
        <v>720</v>
      </c>
      <c r="D278" s="87" t="s">
        <v>161</v>
      </c>
      <c r="E278" s="70" t="s">
        <v>673</v>
      </c>
      <c r="F278" s="78" t="s">
        <v>721</v>
      </c>
      <c r="G278" s="69" t="s">
        <v>675</v>
      </c>
      <c r="H278" s="77" t="s">
        <v>722</v>
      </c>
      <c r="I278" s="81" t="s">
        <v>243</v>
      </c>
      <c r="J278" s="77">
        <v>104</v>
      </c>
      <c r="K278" s="77">
        <v>51010101</v>
      </c>
      <c r="L278" s="102" t="s">
        <v>682</v>
      </c>
      <c r="M278" s="102" t="s">
        <v>705</v>
      </c>
    </row>
    <row r="279" spans="2:13" s="255" customFormat="1" ht="52.8" x14ac:dyDescent="0.25">
      <c r="B279" s="155">
        <v>322</v>
      </c>
      <c r="C279" s="107" t="s">
        <v>723</v>
      </c>
      <c r="D279" s="87" t="s">
        <v>161</v>
      </c>
      <c r="E279" s="70" t="s">
        <v>673</v>
      </c>
      <c r="F279" s="78" t="s">
        <v>724</v>
      </c>
      <c r="G279" s="102" t="s">
        <v>725</v>
      </c>
      <c r="H279" s="77" t="s">
        <v>726</v>
      </c>
      <c r="I279" s="81" t="s">
        <v>243</v>
      </c>
      <c r="J279" s="77">
        <v>104</v>
      </c>
      <c r="K279" s="77">
        <v>51100701</v>
      </c>
      <c r="L279" s="102" t="s">
        <v>682</v>
      </c>
      <c r="M279" s="77" t="s">
        <v>727</v>
      </c>
    </row>
    <row r="280" spans="2:13" s="255" customFormat="1" ht="52.8" x14ac:dyDescent="0.25">
      <c r="B280" s="155">
        <v>323</v>
      </c>
      <c r="C280" s="107" t="s">
        <v>728</v>
      </c>
      <c r="D280" s="87" t="s">
        <v>161</v>
      </c>
      <c r="E280" s="70" t="s">
        <v>673</v>
      </c>
      <c r="F280" s="108" t="s">
        <v>729</v>
      </c>
      <c r="G280" s="69" t="s">
        <v>675</v>
      </c>
      <c r="H280" s="77" t="s">
        <v>730</v>
      </c>
      <c r="I280" s="81" t="s">
        <v>243</v>
      </c>
      <c r="J280" s="77">
        <v>104</v>
      </c>
      <c r="K280" s="77">
        <v>51090102</v>
      </c>
      <c r="L280" s="102" t="s">
        <v>682</v>
      </c>
      <c r="M280" s="102" t="s">
        <v>705</v>
      </c>
    </row>
    <row r="281" spans="2:13" s="255" customFormat="1" ht="52.8" x14ac:dyDescent="0.25">
      <c r="B281" s="155">
        <v>324</v>
      </c>
      <c r="C281" s="107" t="s">
        <v>731</v>
      </c>
      <c r="D281" s="87" t="s">
        <v>161</v>
      </c>
      <c r="E281" s="70" t="s">
        <v>673</v>
      </c>
      <c r="F281" s="108" t="s">
        <v>732</v>
      </c>
      <c r="G281" s="69" t="s">
        <v>675</v>
      </c>
      <c r="H281" s="77" t="s">
        <v>733</v>
      </c>
      <c r="I281" s="81" t="s">
        <v>243</v>
      </c>
      <c r="J281" s="77">
        <v>104</v>
      </c>
      <c r="K281" s="77">
        <v>51090104</v>
      </c>
      <c r="L281" s="102" t="s">
        <v>682</v>
      </c>
      <c r="M281" s="102" t="s">
        <v>705</v>
      </c>
    </row>
    <row r="282" spans="2:13" s="255" customFormat="1" ht="52.8" x14ac:dyDescent="0.25">
      <c r="B282" s="155">
        <v>325</v>
      </c>
      <c r="C282" s="107" t="s">
        <v>734</v>
      </c>
      <c r="D282" s="87" t="s">
        <v>161</v>
      </c>
      <c r="E282" s="70" t="s">
        <v>673</v>
      </c>
      <c r="F282" s="78" t="s">
        <v>735</v>
      </c>
      <c r="G282" s="69" t="s">
        <v>675</v>
      </c>
      <c r="H282" s="77" t="s">
        <v>736</v>
      </c>
      <c r="I282" s="81" t="s">
        <v>243</v>
      </c>
      <c r="J282" s="77">
        <v>104</v>
      </c>
      <c r="K282" s="77">
        <v>51060205</v>
      </c>
      <c r="L282" s="102" t="s">
        <v>682</v>
      </c>
      <c r="M282" s="102" t="s">
        <v>705</v>
      </c>
    </row>
    <row r="283" spans="2:13" s="255" customFormat="1" ht="52.8" x14ac:dyDescent="0.25">
      <c r="B283" s="155">
        <v>326</v>
      </c>
      <c r="C283" s="107" t="s">
        <v>737</v>
      </c>
      <c r="D283" s="87" t="s">
        <v>161</v>
      </c>
      <c r="E283" s="70" t="s">
        <v>673</v>
      </c>
      <c r="F283" s="78" t="s">
        <v>738</v>
      </c>
      <c r="G283" s="69" t="s">
        <v>675</v>
      </c>
      <c r="H283" s="77" t="s">
        <v>736</v>
      </c>
      <c r="I283" s="81" t="s">
        <v>243</v>
      </c>
      <c r="J283" s="77">
        <v>104</v>
      </c>
      <c r="K283" s="77">
        <v>51071001</v>
      </c>
      <c r="L283" s="102" t="s">
        <v>682</v>
      </c>
      <c r="M283" s="102" t="s">
        <v>705</v>
      </c>
    </row>
    <row r="284" spans="2:13" s="255" customFormat="1" ht="79.2" x14ac:dyDescent="0.25">
      <c r="B284" s="155">
        <v>327</v>
      </c>
      <c r="C284" s="107" t="s">
        <v>739</v>
      </c>
      <c r="D284" s="87" t="s">
        <v>161</v>
      </c>
      <c r="E284" s="70" t="s">
        <v>673</v>
      </c>
      <c r="F284" s="78" t="s">
        <v>740</v>
      </c>
      <c r="G284" s="69" t="s">
        <v>741</v>
      </c>
      <c r="H284" s="77" t="s">
        <v>742</v>
      </c>
      <c r="I284" s="81" t="s">
        <v>243</v>
      </c>
      <c r="J284" s="77">
        <v>225227</v>
      </c>
      <c r="K284" s="77">
        <v>51110101</v>
      </c>
      <c r="L284" s="77" t="s">
        <v>743</v>
      </c>
      <c r="M284" s="102" t="s">
        <v>744</v>
      </c>
    </row>
    <row r="285" spans="2:13" s="255" customFormat="1" ht="132" x14ac:dyDescent="0.25">
      <c r="B285" s="155">
        <v>328</v>
      </c>
      <c r="C285" s="70" t="s">
        <v>672</v>
      </c>
      <c r="D285" s="87" t="s">
        <v>161</v>
      </c>
      <c r="E285" s="70" t="s">
        <v>673</v>
      </c>
      <c r="F285" s="87" t="s">
        <v>745</v>
      </c>
      <c r="G285" s="69" t="s">
        <v>741</v>
      </c>
      <c r="H285" s="77" t="s">
        <v>746</v>
      </c>
      <c r="I285" s="81" t="s">
        <v>243</v>
      </c>
      <c r="J285" s="77">
        <v>225227</v>
      </c>
      <c r="K285" s="77">
        <v>51110102</v>
      </c>
      <c r="L285" s="77" t="s">
        <v>743</v>
      </c>
      <c r="M285" s="102" t="s">
        <v>744</v>
      </c>
    </row>
    <row r="286" spans="2:13" s="255" customFormat="1" ht="52.8" x14ac:dyDescent="0.25">
      <c r="B286" s="155">
        <v>329</v>
      </c>
      <c r="C286" s="107" t="s">
        <v>747</v>
      </c>
      <c r="D286" s="87" t="s">
        <v>161</v>
      </c>
      <c r="E286" s="70" t="s">
        <v>673</v>
      </c>
      <c r="F286" s="70" t="s">
        <v>748</v>
      </c>
      <c r="G286" s="69" t="s">
        <v>741</v>
      </c>
      <c r="H286" s="77" t="s">
        <v>749</v>
      </c>
      <c r="I286" s="81" t="s">
        <v>243</v>
      </c>
      <c r="J286" s="77">
        <v>225227</v>
      </c>
      <c r="K286" s="77">
        <v>51140102</v>
      </c>
      <c r="L286" s="77" t="s">
        <v>750</v>
      </c>
      <c r="M286" s="102" t="s">
        <v>744</v>
      </c>
    </row>
    <row r="287" spans="2:13" s="255" customFormat="1" ht="52.8" x14ac:dyDescent="0.25">
      <c r="B287" s="155">
        <v>330</v>
      </c>
      <c r="C287" s="107" t="s">
        <v>751</v>
      </c>
      <c r="D287" s="87" t="s">
        <v>161</v>
      </c>
      <c r="E287" s="70" t="s">
        <v>673</v>
      </c>
      <c r="F287" s="70" t="s">
        <v>752</v>
      </c>
      <c r="G287" s="69" t="s">
        <v>741</v>
      </c>
      <c r="H287" s="77" t="s">
        <v>753</v>
      </c>
      <c r="I287" s="81" t="s">
        <v>243</v>
      </c>
      <c r="J287" s="77">
        <v>225227</v>
      </c>
      <c r="K287" s="77">
        <v>51140115</v>
      </c>
      <c r="L287" s="77" t="s">
        <v>750</v>
      </c>
      <c r="M287" s="102" t="s">
        <v>754</v>
      </c>
    </row>
    <row r="288" spans="2:13" s="255" customFormat="1" ht="66" x14ac:dyDescent="0.25">
      <c r="B288" s="155">
        <v>331</v>
      </c>
      <c r="C288" s="106" t="s">
        <v>697</v>
      </c>
      <c r="D288" s="87" t="s">
        <v>161</v>
      </c>
      <c r="E288" s="70" t="s">
        <v>673</v>
      </c>
      <c r="F288" s="108" t="s">
        <v>755</v>
      </c>
      <c r="G288" s="102" t="s">
        <v>756</v>
      </c>
      <c r="H288" s="102" t="s">
        <v>757</v>
      </c>
      <c r="I288" s="81" t="s">
        <v>243</v>
      </c>
      <c r="J288" s="77">
        <v>225227</v>
      </c>
      <c r="K288" s="81">
        <v>51140127</v>
      </c>
      <c r="L288" s="102" t="s">
        <v>758</v>
      </c>
      <c r="M288" s="102" t="s">
        <v>754</v>
      </c>
    </row>
    <row r="289" spans="2:13" s="255" customFormat="1" ht="92.4" x14ac:dyDescent="0.25">
      <c r="B289" s="155">
        <v>332</v>
      </c>
      <c r="C289" s="107" t="s">
        <v>714</v>
      </c>
      <c r="D289" s="87" t="s">
        <v>161</v>
      </c>
      <c r="E289" s="70" t="s">
        <v>673</v>
      </c>
      <c r="F289" s="108" t="s">
        <v>759</v>
      </c>
      <c r="G289" s="102" t="s">
        <v>756</v>
      </c>
      <c r="H289" s="77" t="s">
        <v>760</v>
      </c>
      <c r="I289" s="81" t="s">
        <v>243</v>
      </c>
      <c r="J289" s="77">
        <v>225227</v>
      </c>
      <c r="K289" s="77">
        <v>51140145</v>
      </c>
      <c r="L289" s="77" t="s">
        <v>761</v>
      </c>
      <c r="M289" s="102" t="s">
        <v>754</v>
      </c>
    </row>
    <row r="290" spans="2:13" s="255" customFormat="1" ht="79.2" x14ac:dyDescent="0.25">
      <c r="B290" s="155">
        <v>333</v>
      </c>
      <c r="C290" s="107" t="s">
        <v>737</v>
      </c>
      <c r="D290" s="87" t="s">
        <v>161</v>
      </c>
      <c r="E290" s="70" t="s">
        <v>673</v>
      </c>
      <c r="F290" s="78" t="s">
        <v>762</v>
      </c>
      <c r="G290" s="102" t="s">
        <v>756</v>
      </c>
      <c r="H290" s="77" t="s">
        <v>763</v>
      </c>
      <c r="I290" s="81" t="s">
        <v>243</v>
      </c>
      <c r="J290" s="77">
        <v>225227</v>
      </c>
      <c r="K290" s="77">
        <v>51071001</v>
      </c>
      <c r="L290" s="102" t="s">
        <v>758</v>
      </c>
      <c r="M290" s="102" t="s">
        <v>764</v>
      </c>
    </row>
    <row r="291" spans="2:13" s="255" customFormat="1" ht="79.2" x14ac:dyDescent="0.25">
      <c r="B291" s="155">
        <v>334</v>
      </c>
      <c r="C291" s="107" t="s">
        <v>765</v>
      </c>
      <c r="D291" s="87" t="s">
        <v>161</v>
      </c>
      <c r="E291" s="70" t="s">
        <v>673</v>
      </c>
      <c r="F291" s="108" t="s">
        <v>766</v>
      </c>
      <c r="G291" s="102" t="s">
        <v>725</v>
      </c>
      <c r="H291" s="77" t="s">
        <v>767</v>
      </c>
      <c r="I291" s="81" t="s">
        <v>243</v>
      </c>
      <c r="J291" s="77">
        <v>225227</v>
      </c>
      <c r="K291" s="77">
        <v>51071205</v>
      </c>
      <c r="L291" s="77" t="s">
        <v>750</v>
      </c>
      <c r="M291" s="102" t="s">
        <v>744</v>
      </c>
    </row>
    <row r="292" spans="2:13" s="255" customFormat="1" ht="66" x14ac:dyDescent="0.25">
      <c r="B292" s="155">
        <v>335</v>
      </c>
      <c r="C292" s="94" t="s">
        <v>768</v>
      </c>
      <c r="D292" s="87" t="s">
        <v>161</v>
      </c>
      <c r="E292" s="70" t="s">
        <v>443</v>
      </c>
      <c r="F292" s="108" t="s">
        <v>769</v>
      </c>
      <c r="G292" s="102" t="s">
        <v>166</v>
      </c>
      <c r="H292" s="102" t="s">
        <v>770</v>
      </c>
      <c r="I292" s="77" t="s">
        <v>243</v>
      </c>
      <c r="J292" s="69">
        <v>2001000104</v>
      </c>
      <c r="K292" s="77">
        <v>51110101</v>
      </c>
      <c r="L292" s="102" t="s">
        <v>771</v>
      </c>
      <c r="M292" s="102" t="s">
        <v>772</v>
      </c>
    </row>
    <row r="293" spans="2:13" s="255" customFormat="1" ht="158.4" x14ac:dyDescent="0.25">
      <c r="B293" s="155">
        <v>336</v>
      </c>
      <c r="C293" s="70" t="s">
        <v>672</v>
      </c>
      <c r="D293" s="87" t="s">
        <v>161</v>
      </c>
      <c r="E293" s="70" t="s">
        <v>673</v>
      </c>
      <c r="F293" s="70" t="s">
        <v>773</v>
      </c>
      <c r="G293" s="69" t="s">
        <v>774</v>
      </c>
      <c r="H293" s="69" t="s">
        <v>775</v>
      </c>
      <c r="I293" s="69" t="s">
        <v>243</v>
      </c>
      <c r="J293" s="69">
        <v>2001000104</v>
      </c>
      <c r="K293" s="69">
        <v>51110102</v>
      </c>
      <c r="L293" s="102" t="s">
        <v>776</v>
      </c>
      <c r="M293" s="102" t="s">
        <v>777</v>
      </c>
    </row>
    <row r="294" spans="2:13" s="255" customFormat="1" ht="66" x14ac:dyDescent="0.25">
      <c r="B294" s="155">
        <v>337</v>
      </c>
      <c r="C294" s="70" t="s">
        <v>778</v>
      </c>
      <c r="D294" s="87" t="s">
        <v>161</v>
      </c>
      <c r="E294" s="70" t="s">
        <v>443</v>
      </c>
      <c r="F294" s="70" t="s">
        <v>779</v>
      </c>
      <c r="G294" s="69" t="s">
        <v>166</v>
      </c>
      <c r="H294" s="69" t="s">
        <v>780</v>
      </c>
      <c r="I294" s="69" t="s">
        <v>641</v>
      </c>
      <c r="J294" s="69">
        <v>2001000104</v>
      </c>
      <c r="K294" s="69">
        <v>51020101</v>
      </c>
      <c r="L294" s="102" t="s">
        <v>771</v>
      </c>
      <c r="M294" s="69" t="s">
        <v>781</v>
      </c>
    </row>
    <row r="295" spans="2:13" s="255" customFormat="1" ht="39.6" x14ac:dyDescent="0.25">
      <c r="B295" s="155">
        <v>338</v>
      </c>
      <c r="C295" s="70" t="s">
        <v>782</v>
      </c>
      <c r="D295" s="87" t="s">
        <v>161</v>
      </c>
      <c r="E295" s="104" t="s">
        <v>613</v>
      </c>
      <c r="F295" s="70" t="s">
        <v>783</v>
      </c>
      <c r="G295" s="69" t="s">
        <v>166</v>
      </c>
      <c r="H295" s="118">
        <v>417858540</v>
      </c>
      <c r="I295" s="69" t="s">
        <v>167</v>
      </c>
      <c r="J295" s="69">
        <v>202901</v>
      </c>
      <c r="K295" s="69" t="s">
        <v>784</v>
      </c>
      <c r="L295" s="69" t="s">
        <v>785</v>
      </c>
      <c r="M295" s="119" t="s">
        <v>786</v>
      </c>
    </row>
    <row r="296" spans="2:13" s="255" customFormat="1" ht="39.6" x14ac:dyDescent="0.25">
      <c r="B296" s="155">
        <v>339</v>
      </c>
      <c r="C296" s="106" t="s">
        <v>787</v>
      </c>
      <c r="D296" s="87" t="s">
        <v>161</v>
      </c>
      <c r="E296" s="104" t="s">
        <v>319</v>
      </c>
      <c r="F296" s="106" t="s">
        <v>788</v>
      </c>
      <c r="G296" s="102" t="s">
        <v>166</v>
      </c>
      <c r="H296" s="120">
        <v>3969</v>
      </c>
      <c r="I296" s="69" t="s">
        <v>167</v>
      </c>
      <c r="J296" s="81">
        <v>202901</v>
      </c>
      <c r="K296" s="102" t="s">
        <v>789</v>
      </c>
      <c r="L296" s="69" t="s">
        <v>785</v>
      </c>
      <c r="M296" s="119" t="s">
        <v>786</v>
      </c>
    </row>
    <row r="297" spans="2:13" s="255" customFormat="1" ht="39.6" x14ac:dyDescent="0.25">
      <c r="B297" s="155">
        <v>340</v>
      </c>
      <c r="C297" s="106" t="s">
        <v>790</v>
      </c>
      <c r="D297" s="87" t="s">
        <v>161</v>
      </c>
      <c r="E297" s="104" t="s">
        <v>313</v>
      </c>
      <c r="F297" s="106" t="s">
        <v>790</v>
      </c>
      <c r="G297" s="102" t="s">
        <v>166</v>
      </c>
      <c r="H297" s="118">
        <v>58978621</v>
      </c>
      <c r="I297" s="69" t="s">
        <v>167</v>
      </c>
      <c r="J297" s="69">
        <v>202901</v>
      </c>
      <c r="K297" s="102" t="s">
        <v>791</v>
      </c>
      <c r="L297" s="69" t="s">
        <v>233</v>
      </c>
      <c r="M297" s="121" t="s">
        <v>792</v>
      </c>
    </row>
    <row r="298" spans="2:13" s="255" customFormat="1" ht="66" x14ac:dyDescent="0.25">
      <c r="B298" s="155">
        <v>341</v>
      </c>
      <c r="C298" s="106" t="s">
        <v>793</v>
      </c>
      <c r="D298" s="87" t="s">
        <v>161</v>
      </c>
      <c r="E298" s="104" t="s">
        <v>313</v>
      </c>
      <c r="F298" s="106" t="s">
        <v>794</v>
      </c>
      <c r="G298" s="102" t="s">
        <v>166</v>
      </c>
      <c r="H298" s="118">
        <v>42377490</v>
      </c>
      <c r="I298" s="69" t="s">
        <v>167</v>
      </c>
      <c r="J298" s="81">
        <v>202901</v>
      </c>
      <c r="K298" s="102" t="s">
        <v>795</v>
      </c>
      <c r="L298" s="69" t="s">
        <v>233</v>
      </c>
      <c r="M298" s="121" t="s">
        <v>792</v>
      </c>
    </row>
    <row r="299" spans="2:13" s="255" customFormat="1" ht="52.8" x14ac:dyDescent="0.25">
      <c r="B299" s="155">
        <v>342</v>
      </c>
      <c r="C299" s="106" t="s">
        <v>796</v>
      </c>
      <c r="D299" s="87" t="s">
        <v>161</v>
      </c>
      <c r="E299" s="104" t="s">
        <v>330</v>
      </c>
      <c r="F299" s="106" t="s">
        <v>797</v>
      </c>
      <c r="G299" s="102" t="s">
        <v>166</v>
      </c>
      <c r="H299" s="118">
        <v>2128664</v>
      </c>
      <c r="I299" s="69" t="s">
        <v>167</v>
      </c>
      <c r="J299" s="69">
        <v>202901</v>
      </c>
      <c r="K299" s="102" t="s">
        <v>795</v>
      </c>
      <c r="L299" s="69" t="s">
        <v>233</v>
      </c>
      <c r="M299" s="121" t="s">
        <v>792</v>
      </c>
    </row>
    <row r="300" spans="2:13" s="255" customFormat="1" ht="39.6" x14ac:dyDescent="0.25">
      <c r="B300" s="155">
        <v>343</v>
      </c>
      <c r="C300" s="106" t="s">
        <v>798</v>
      </c>
      <c r="D300" s="87" t="s">
        <v>161</v>
      </c>
      <c r="E300" s="104" t="s">
        <v>330</v>
      </c>
      <c r="F300" s="106" t="s">
        <v>799</v>
      </c>
      <c r="G300" s="102" t="s">
        <v>166</v>
      </c>
      <c r="H300" s="120">
        <v>5958</v>
      </c>
      <c r="I300" s="69" t="s">
        <v>167</v>
      </c>
      <c r="J300" s="81">
        <v>202901</v>
      </c>
      <c r="K300" s="102" t="s">
        <v>795</v>
      </c>
      <c r="L300" s="69" t="s">
        <v>233</v>
      </c>
      <c r="M300" s="121" t="s">
        <v>792</v>
      </c>
    </row>
    <row r="301" spans="2:13" s="255" customFormat="1" ht="39.6" x14ac:dyDescent="0.25">
      <c r="B301" s="155">
        <v>344</v>
      </c>
      <c r="C301" s="106" t="s">
        <v>800</v>
      </c>
      <c r="D301" s="87" t="s">
        <v>161</v>
      </c>
      <c r="E301" s="104" t="s">
        <v>310</v>
      </c>
      <c r="F301" s="106" t="s">
        <v>801</v>
      </c>
      <c r="G301" s="102" t="s">
        <v>166</v>
      </c>
      <c r="H301" s="120">
        <v>6029</v>
      </c>
      <c r="I301" s="69" t="s">
        <v>167</v>
      </c>
      <c r="J301" s="69">
        <v>202901</v>
      </c>
      <c r="K301" s="102" t="s">
        <v>795</v>
      </c>
      <c r="L301" s="69" t="s">
        <v>233</v>
      </c>
      <c r="M301" s="121" t="s">
        <v>792</v>
      </c>
    </row>
    <row r="302" spans="2:13" s="255" customFormat="1" ht="39.6" x14ac:dyDescent="0.25">
      <c r="B302" s="155">
        <v>345</v>
      </c>
      <c r="C302" s="106" t="s">
        <v>802</v>
      </c>
      <c r="D302" s="87" t="s">
        <v>161</v>
      </c>
      <c r="E302" s="104" t="s">
        <v>330</v>
      </c>
      <c r="F302" s="106" t="s">
        <v>802</v>
      </c>
      <c r="G302" s="102" t="s">
        <v>166</v>
      </c>
      <c r="H302" s="118">
        <v>4151600</v>
      </c>
      <c r="I302" s="69" t="s">
        <v>167</v>
      </c>
      <c r="J302" s="81">
        <v>202901</v>
      </c>
      <c r="K302" s="102" t="s">
        <v>795</v>
      </c>
      <c r="L302" s="69" t="s">
        <v>785</v>
      </c>
      <c r="M302" s="119" t="s">
        <v>786</v>
      </c>
    </row>
    <row r="303" spans="2:13" s="255" customFormat="1" ht="39.6" x14ac:dyDescent="0.25">
      <c r="B303" s="155">
        <v>346</v>
      </c>
      <c r="C303" s="106" t="s">
        <v>803</v>
      </c>
      <c r="D303" s="87" t="s">
        <v>161</v>
      </c>
      <c r="E303" s="104" t="s">
        <v>331</v>
      </c>
      <c r="F303" s="106" t="s">
        <v>804</v>
      </c>
      <c r="G303" s="102" t="s">
        <v>166</v>
      </c>
      <c r="H303" s="118">
        <v>62675662</v>
      </c>
      <c r="I303" s="69" t="s">
        <v>167</v>
      </c>
      <c r="J303" s="69">
        <v>202901</v>
      </c>
      <c r="K303" s="102" t="s">
        <v>784</v>
      </c>
      <c r="L303" s="69" t="s">
        <v>785</v>
      </c>
      <c r="M303" s="119" t="s">
        <v>786</v>
      </c>
    </row>
    <row r="304" spans="2:13" s="255" customFormat="1" ht="26.4" x14ac:dyDescent="0.25">
      <c r="B304" s="155">
        <v>347</v>
      </c>
      <c r="C304" s="106" t="s">
        <v>805</v>
      </c>
      <c r="D304" s="87" t="s">
        <v>161</v>
      </c>
      <c r="E304" s="104" t="s">
        <v>310</v>
      </c>
      <c r="F304" s="106" t="s">
        <v>806</v>
      </c>
      <c r="G304" s="102" t="s">
        <v>166</v>
      </c>
      <c r="H304" s="118">
        <v>98600500</v>
      </c>
      <c r="I304" s="69" t="s">
        <v>167</v>
      </c>
      <c r="J304" s="81">
        <v>202901</v>
      </c>
      <c r="K304" s="102" t="s">
        <v>784</v>
      </c>
      <c r="L304" s="69" t="s">
        <v>611</v>
      </c>
      <c r="M304" s="119" t="s">
        <v>235</v>
      </c>
    </row>
    <row r="305" spans="2:13" s="255" customFormat="1" ht="26.4" x14ac:dyDescent="0.25">
      <c r="B305" s="155">
        <v>348</v>
      </c>
      <c r="C305" s="106" t="s">
        <v>807</v>
      </c>
      <c r="D305" s="87" t="s">
        <v>161</v>
      </c>
      <c r="E305" s="104" t="s">
        <v>310</v>
      </c>
      <c r="F305" s="106" t="s">
        <v>807</v>
      </c>
      <c r="G305" s="102" t="s">
        <v>166</v>
      </c>
      <c r="H305" s="120">
        <v>10379</v>
      </c>
      <c r="I305" s="69" t="s">
        <v>167</v>
      </c>
      <c r="J305" s="69">
        <v>202901</v>
      </c>
      <c r="K305" s="102" t="s">
        <v>791</v>
      </c>
      <c r="L305" s="69" t="s">
        <v>785</v>
      </c>
      <c r="M305" s="119" t="s">
        <v>786</v>
      </c>
    </row>
    <row r="306" spans="2:13" s="255" customFormat="1" ht="26.4" x14ac:dyDescent="0.25">
      <c r="B306" s="155">
        <v>349</v>
      </c>
      <c r="C306" s="106" t="s">
        <v>808</v>
      </c>
      <c r="D306" s="87" t="s">
        <v>161</v>
      </c>
      <c r="E306" s="104" t="s">
        <v>310</v>
      </c>
      <c r="F306" s="106" t="s">
        <v>808</v>
      </c>
      <c r="G306" s="102" t="s">
        <v>166</v>
      </c>
      <c r="H306" s="120">
        <v>10379</v>
      </c>
      <c r="I306" s="69" t="s">
        <v>167</v>
      </c>
      <c r="J306" s="81">
        <v>202901</v>
      </c>
      <c r="K306" s="102" t="s">
        <v>791</v>
      </c>
      <c r="L306" s="69" t="s">
        <v>785</v>
      </c>
      <c r="M306" s="119" t="s">
        <v>786</v>
      </c>
    </row>
    <row r="307" spans="2:13" s="255" customFormat="1" ht="26.4" x14ac:dyDescent="0.25">
      <c r="B307" s="155">
        <v>350</v>
      </c>
      <c r="C307" s="106" t="s">
        <v>809</v>
      </c>
      <c r="D307" s="87" t="s">
        <v>161</v>
      </c>
      <c r="E307" s="104" t="s">
        <v>310</v>
      </c>
      <c r="F307" s="106" t="s">
        <v>809</v>
      </c>
      <c r="G307" s="102" t="s">
        <v>166</v>
      </c>
      <c r="H307" s="120">
        <v>10379</v>
      </c>
      <c r="I307" s="69" t="s">
        <v>167</v>
      </c>
      <c r="J307" s="69">
        <v>202901</v>
      </c>
      <c r="K307" s="102" t="s">
        <v>791</v>
      </c>
      <c r="L307" s="69" t="s">
        <v>785</v>
      </c>
      <c r="M307" s="119" t="s">
        <v>786</v>
      </c>
    </row>
    <row r="308" spans="2:13" s="255" customFormat="1" ht="26.4" x14ac:dyDescent="0.25">
      <c r="B308" s="155">
        <v>351</v>
      </c>
      <c r="C308" s="106" t="s">
        <v>810</v>
      </c>
      <c r="D308" s="87" t="s">
        <v>161</v>
      </c>
      <c r="E308" s="104" t="s">
        <v>332</v>
      </c>
      <c r="F308" s="106" t="s">
        <v>810</v>
      </c>
      <c r="G308" s="102" t="s">
        <v>166</v>
      </c>
      <c r="H308" s="120">
        <v>58343</v>
      </c>
      <c r="I308" s="69" t="s">
        <v>167</v>
      </c>
      <c r="J308" s="81">
        <v>202901</v>
      </c>
      <c r="K308" s="102" t="s">
        <v>789</v>
      </c>
      <c r="L308" s="69" t="s">
        <v>785</v>
      </c>
      <c r="M308" s="119" t="s">
        <v>786</v>
      </c>
    </row>
    <row r="309" spans="2:13" s="255" customFormat="1" ht="26.4" x14ac:dyDescent="0.25">
      <c r="B309" s="155">
        <v>352</v>
      </c>
      <c r="C309" s="106" t="s">
        <v>811</v>
      </c>
      <c r="D309" s="87" t="s">
        <v>161</v>
      </c>
      <c r="E309" s="104" t="s">
        <v>319</v>
      </c>
      <c r="F309" s="106" t="s">
        <v>812</v>
      </c>
      <c r="G309" s="102" t="s">
        <v>166</v>
      </c>
      <c r="H309" s="120">
        <v>55550</v>
      </c>
      <c r="I309" s="69" t="s">
        <v>167</v>
      </c>
      <c r="J309" s="69">
        <v>202901</v>
      </c>
      <c r="K309" s="102" t="s">
        <v>791</v>
      </c>
      <c r="L309" s="69" t="s">
        <v>785</v>
      </c>
      <c r="M309" s="119" t="s">
        <v>786</v>
      </c>
    </row>
    <row r="310" spans="2:13" s="255" customFormat="1" ht="52.8" x14ac:dyDescent="0.25">
      <c r="B310" s="155">
        <v>353</v>
      </c>
      <c r="C310" s="106" t="s">
        <v>813</v>
      </c>
      <c r="D310" s="87" t="s">
        <v>161</v>
      </c>
      <c r="E310" s="104" t="s">
        <v>319</v>
      </c>
      <c r="F310" s="106" t="s">
        <v>813</v>
      </c>
      <c r="G310" s="102" t="s">
        <v>166</v>
      </c>
      <c r="H310" s="120">
        <v>4463</v>
      </c>
      <c r="I310" s="69" t="s">
        <v>167</v>
      </c>
      <c r="J310" s="81">
        <v>202901</v>
      </c>
      <c r="K310" s="102" t="s">
        <v>791</v>
      </c>
      <c r="L310" s="69" t="s">
        <v>785</v>
      </c>
      <c r="M310" s="119" t="s">
        <v>786</v>
      </c>
    </row>
    <row r="311" spans="2:13" s="255" customFormat="1" ht="39.6" x14ac:dyDescent="0.25">
      <c r="B311" s="155">
        <v>354</v>
      </c>
      <c r="C311" s="106" t="s">
        <v>814</v>
      </c>
      <c r="D311" s="87" t="s">
        <v>161</v>
      </c>
      <c r="E311" s="104" t="s">
        <v>613</v>
      </c>
      <c r="F311" s="106" t="s">
        <v>814</v>
      </c>
      <c r="G311" s="102" t="s">
        <v>166</v>
      </c>
      <c r="H311" s="120">
        <v>1609</v>
      </c>
      <c r="I311" s="69" t="s">
        <v>167</v>
      </c>
      <c r="J311" s="69">
        <v>202901</v>
      </c>
      <c r="K311" s="102" t="s">
        <v>815</v>
      </c>
      <c r="L311" s="69" t="s">
        <v>785</v>
      </c>
      <c r="M311" s="119" t="s">
        <v>786</v>
      </c>
    </row>
    <row r="312" spans="2:13" s="255" customFormat="1" ht="26.4" x14ac:dyDescent="0.25">
      <c r="B312" s="155">
        <v>355</v>
      </c>
      <c r="C312" s="106" t="s">
        <v>816</v>
      </c>
      <c r="D312" s="87" t="s">
        <v>161</v>
      </c>
      <c r="E312" s="104" t="s">
        <v>330</v>
      </c>
      <c r="F312" s="106" t="s">
        <v>816</v>
      </c>
      <c r="G312" s="102" t="s">
        <v>166</v>
      </c>
      <c r="H312" s="118">
        <v>11115909</v>
      </c>
      <c r="I312" s="69" t="s">
        <v>167</v>
      </c>
      <c r="J312" s="81">
        <v>202901</v>
      </c>
      <c r="K312" s="102" t="s">
        <v>817</v>
      </c>
      <c r="L312" s="69" t="s">
        <v>785</v>
      </c>
      <c r="M312" s="119" t="s">
        <v>786</v>
      </c>
    </row>
    <row r="313" spans="2:13" s="255" customFormat="1" ht="39.6" x14ac:dyDescent="0.25">
      <c r="B313" s="155">
        <v>356</v>
      </c>
      <c r="C313" s="106" t="s">
        <v>818</v>
      </c>
      <c r="D313" s="87" t="s">
        <v>161</v>
      </c>
      <c r="E313" s="104" t="s">
        <v>313</v>
      </c>
      <c r="F313" s="106" t="s">
        <v>819</v>
      </c>
      <c r="G313" s="102" t="s">
        <v>166</v>
      </c>
      <c r="H313" s="118">
        <v>7246100</v>
      </c>
      <c r="I313" s="69" t="s">
        <v>167</v>
      </c>
      <c r="J313" s="69">
        <v>202901</v>
      </c>
      <c r="K313" s="102" t="s">
        <v>789</v>
      </c>
      <c r="L313" s="69" t="s">
        <v>820</v>
      </c>
      <c r="M313" s="119" t="s">
        <v>235</v>
      </c>
    </row>
    <row r="314" spans="2:13" s="255" customFormat="1" ht="26.4" x14ac:dyDescent="0.25">
      <c r="B314" s="155">
        <v>357</v>
      </c>
      <c r="C314" s="106" t="s">
        <v>821</v>
      </c>
      <c r="D314" s="87" t="s">
        <v>161</v>
      </c>
      <c r="E314" s="104" t="s">
        <v>331</v>
      </c>
      <c r="F314" s="106" t="s">
        <v>822</v>
      </c>
      <c r="G314" s="102" t="s">
        <v>166</v>
      </c>
      <c r="H314" s="120">
        <v>26647</v>
      </c>
      <c r="I314" s="69" t="s">
        <v>167</v>
      </c>
      <c r="J314" s="81">
        <v>202901</v>
      </c>
      <c r="K314" s="102" t="s">
        <v>823</v>
      </c>
      <c r="L314" s="69" t="s">
        <v>785</v>
      </c>
      <c r="M314" s="119" t="s">
        <v>786</v>
      </c>
    </row>
    <row r="315" spans="2:13" s="255" customFormat="1" ht="39.6" x14ac:dyDescent="0.25">
      <c r="B315" s="155">
        <v>358</v>
      </c>
      <c r="C315" s="106" t="s">
        <v>824</v>
      </c>
      <c r="D315" s="87" t="s">
        <v>161</v>
      </c>
      <c r="E315" s="104" t="s">
        <v>313</v>
      </c>
      <c r="F315" s="106" t="s">
        <v>825</v>
      </c>
      <c r="G315" s="102" t="s">
        <v>166</v>
      </c>
      <c r="H315" s="120">
        <v>107934</v>
      </c>
      <c r="I315" s="69" t="s">
        <v>167</v>
      </c>
      <c r="J315" s="69">
        <v>202901</v>
      </c>
      <c r="K315" s="102" t="s">
        <v>815</v>
      </c>
      <c r="L315" s="69" t="s">
        <v>785</v>
      </c>
      <c r="M315" s="119" t="s">
        <v>786</v>
      </c>
    </row>
    <row r="316" spans="2:13" s="255" customFormat="1" ht="39.6" x14ac:dyDescent="0.25">
      <c r="B316" s="155">
        <v>359</v>
      </c>
      <c r="C316" s="106" t="s">
        <v>826</v>
      </c>
      <c r="D316" s="87" t="s">
        <v>161</v>
      </c>
      <c r="E316" s="104" t="s">
        <v>827</v>
      </c>
      <c r="F316" s="106" t="s">
        <v>828</v>
      </c>
      <c r="G316" s="102" t="s">
        <v>166</v>
      </c>
      <c r="H316" s="118">
        <v>19720100</v>
      </c>
      <c r="I316" s="69" t="s">
        <v>167</v>
      </c>
      <c r="J316" s="81">
        <v>202901</v>
      </c>
      <c r="K316" s="102" t="s">
        <v>789</v>
      </c>
      <c r="L316" s="69" t="s">
        <v>829</v>
      </c>
      <c r="M316" s="121" t="s">
        <v>621</v>
      </c>
    </row>
    <row r="317" spans="2:13" s="255" customFormat="1" ht="26.4" x14ac:dyDescent="0.25">
      <c r="B317" s="155">
        <v>360</v>
      </c>
      <c r="C317" s="106" t="s">
        <v>830</v>
      </c>
      <c r="D317" s="87" t="s">
        <v>161</v>
      </c>
      <c r="E317" s="104" t="s">
        <v>332</v>
      </c>
      <c r="F317" s="106" t="s">
        <v>831</v>
      </c>
      <c r="G317" s="102" t="s">
        <v>166</v>
      </c>
      <c r="H317" s="118">
        <v>36233089</v>
      </c>
      <c r="I317" s="69" t="s">
        <v>167</v>
      </c>
      <c r="J317" s="69">
        <v>202901</v>
      </c>
      <c r="K317" s="102" t="s">
        <v>789</v>
      </c>
      <c r="L317" s="69" t="s">
        <v>820</v>
      </c>
      <c r="M317" s="119" t="s">
        <v>235</v>
      </c>
    </row>
    <row r="318" spans="2:13" s="255" customFormat="1" ht="26.4" x14ac:dyDescent="0.25">
      <c r="B318" s="155">
        <v>361</v>
      </c>
      <c r="C318" s="107" t="s">
        <v>832</v>
      </c>
      <c r="D318" s="87" t="s">
        <v>161</v>
      </c>
      <c r="E318" s="77" t="s">
        <v>313</v>
      </c>
      <c r="F318" s="78" t="s">
        <v>833</v>
      </c>
      <c r="G318" s="102" t="s">
        <v>166</v>
      </c>
      <c r="H318" s="118">
        <v>10794160</v>
      </c>
      <c r="I318" s="69" t="s">
        <v>167</v>
      </c>
      <c r="J318" s="81">
        <v>202901</v>
      </c>
      <c r="K318" s="102" t="s">
        <v>789</v>
      </c>
      <c r="L318" s="69" t="s">
        <v>820</v>
      </c>
      <c r="M318" s="122" t="s">
        <v>235</v>
      </c>
    </row>
    <row r="319" spans="2:13" s="255" customFormat="1" ht="39.6" x14ac:dyDescent="0.25">
      <c r="B319" s="155">
        <v>362</v>
      </c>
      <c r="C319" s="107" t="s">
        <v>834</v>
      </c>
      <c r="D319" s="87" t="s">
        <v>161</v>
      </c>
      <c r="E319" s="77" t="s">
        <v>313</v>
      </c>
      <c r="F319" s="78" t="s">
        <v>835</v>
      </c>
      <c r="G319" s="77" t="s">
        <v>166</v>
      </c>
      <c r="H319" s="118">
        <v>1245480</v>
      </c>
      <c r="I319" s="69" t="s">
        <v>167</v>
      </c>
      <c r="J319" s="69">
        <v>202901</v>
      </c>
      <c r="K319" s="77" t="s">
        <v>815</v>
      </c>
      <c r="L319" s="69" t="s">
        <v>785</v>
      </c>
      <c r="M319" s="122" t="s">
        <v>786</v>
      </c>
    </row>
    <row r="320" spans="2:13" s="255" customFormat="1" ht="39.6" x14ac:dyDescent="0.25">
      <c r="B320" s="155">
        <v>363</v>
      </c>
      <c r="C320" s="107" t="s">
        <v>836</v>
      </c>
      <c r="D320" s="87" t="s">
        <v>161</v>
      </c>
      <c r="E320" s="104" t="s">
        <v>319</v>
      </c>
      <c r="F320" s="106" t="s">
        <v>837</v>
      </c>
      <c r="G320" s="102" t="s">
        <v>166</v>
      </c>
      <c r="H320" s="118">
        <v>6746350</v>
      </c>
      <c r="I320" s="69" t="s">
        <v>167</v>
      </c>
      <c r="J320" s="81">
        <v>202901</v>
      </c>
      <c r="K320" s="102" t="s">
        <v>838</v>
      </c>
      <c r="L320" s="81" t="s">
        <v>839</v>
      </c>
      <c r="M320" s="119" t="s">
        <v>621</v>
      </c>
    </row>
    <row r="321" spans="2:13" s="255" customFormat="1" ht="39.6" x14ac:dyDescent="0.25">
      <c r="B321" s="155">
        <v>364</v>
      </c>
      <c r="C321" s="107" t="s">
        <v>840</v>
      </c>
      <c r="D321" s="87" t="s">
        <v>161</v>
      </c>
      <c r="E321" s="77" t="s">
        <v>310</v>
      </c>
      <c r="F321" s="78" t="s">
        <v>841</v>
      </c>
      <c r="G321" s="77" t="s">
        <v>166</v>
      </c>
      <c r="H321" s="118">
        <v>7991830</v>
      </c>
      <c r="I321" s="69" t="s">
        <v>167</v>
      </c>
      <c r="J321" s="81">
        <v>202901</v>
      </c>
      <c r="K321" s="77" t="s">
        <v>842</v>
      </c>
      <c r="L321" s="69" t="s">
        <v>233</v>
      </c>
      <c r="M321" s="121" t="s">
        <v>792</v>
      </c>
    </row>
    <row r="322" spans="2:13" s="255" customFormat="1" ht="26.4" x14ac:dyDescent="0.25">
      <c r="B322" s="155">
        <v>365</v>
      </c>
      <c r="C322" s="70" t="s">
        <v>843</v>
      </c>
      <c r="D322" s="87" t="s">
        <v>161</v>
      </c>
      <c r="E322" s="104" t="s">
        <v>330</v>
      </c>
      <c r="F322" s="70" t="s">
        <v>844</v>
      </c>
      <c r="G322" s="69" t="s">
        <v>166</v>
      </c>
      <c r="H322" s="120">
        <v>97563</v>
      </c>
      <c r="I322" s="69" t="s">
        <v>167</v>
      </c>
      <c r="J322" s="81">
        <v>202901</v>
      </c>
      <c r="K322" s="69" t="s">
        <v>823</v>
      </c>
      <c r="L322" s="69" t="s">
        <v>785</v>
      </c>
      <c r="M322" s="119" t="s">
        <v>786</v>
      </c>
    </row>
    <row r="323" spans="2:13" s="255" customFormat="1" ht="26.4" x14ac:dyDescent="0.25">
      <c r="B323" s="155">
        <v>366</v>
      </c>
      <c r="C323" s="70" t="s">
        <v>845</v>
      </c>
      <c r="D323" s="87" t="s">
        <v>161</v>
      </c>
      <c r="E323" s="104" t="s">
        <v>331</v>
      </c>
      <c r="F323" s="70" t="s">
        <v>845</v>
      </c>
      <c r="G323" s="69">
        <v>2</v>
      </c>
      <c r="H323" s="120">
        <v>451</v>
      </c>
      <c r="I323" s="69" t="s">
        <v>167</v>
      </c>
      <c r="J323" s="81">
        <v>202901</v>
      </c>
      <c r="K323" s="69" t="s">
        <v>823</v>
      </c>
      <c r="L323" s="69" t="s">
        <v>785</v>
      </c>
      <c r="M323" s="119" t="s">
        <v>786</v>
      </c>
    </row>
    <row r="324" spans="2:13" s="255" customFormat="1" ht="39.6" x14ac:dyDescent="0.25">
      <c r="B324" s="155">
        <v>367</v>
      </c>
      <c r="C324" s="70" t="s">
        <v>846</v>
      </c>
      <c r="D324" s="87" t="s">
        <v>161</v>
      </c>
      <c r="E324" s="104" t="s">
        <v>353</v>
      </c>
      <c r="F324" s="70" t="s">
        <v>847</v>
      </c>
      <c r="G324" s="69">
        <v>100</v>
      </c>
      <c r="H324" s="120">
        <v>4733</v>
      </c>
      <c r="I324" s="69" t="s">
        <v>167</v>
      </c>
      <c r="J324" s="81">
        <v>202901</v>
      </c>
      <c r="K324" s="77" t="s">
        <v>815</v>
      </c>
      <c r="L324" s="69" t="s">
        <v>785</v>
      </c>
      <c r="M324" s="119" t="s">
        <v>786</v>
      </c>
    </row>
    <row r="325" spans="2:13" s="255" customFormat="1" ht="39.6" x14ac:dyDescent="0.25">
      <c r="B325" s="155">
        <v>368</v>
      </c>
      <c r="C325" s="70" t="s">
        <v>848</v>
      </c>
      <c r="D325" s="87" t="s">
        <v>161</v>
      </c>
      <c r="E325" s="104" t="s">
        <v>330</v>
      </c>
      <c r="F325" s="70" t="s">
        <v>848</v>
      </c>
      <c r="G325" s="69" t="s">
        <v>166</v>
      </c>
      <c r="H325" s="120">
        <v>3633</v>
      </c>
      <c r="I325" s="69" t="s">
        <v>167</v>
      </c>
      <c r="J325" s="81">
        <v>202901</v>
      </c>
      <c r="K325" s="77" t="s">
        <v>815</v>
      </c>
      <c r="L325" s="69" t="s">
        <v>785</v>
      </c>
      <c r="M325" s="119" t="s">
        <v>786</v>
      </c>
    </row>
    <row r="326" spans="2:13" s="255" customFormat="1" ht="39.6" x14ac:dyDescent="0.25">
      <c r="B326" s="155">
        <v>369</v>
      </c>
      <c r="C326" s="70" t="s">
        <v>849</v>
      </c>
      <c r="D326" s="87" t="s">
        <v>161</v>
      </c>
      <c r="E326" s="104" t="s">
        <v>331</v>
      </c>
      <c r="F326" s="70" t="s">
        <v>850</v>
      </c>
      <c r="G326" s="69" t="s">
        <v>166</v>
      </c>
      <c r="H326" s="118">
        <v>116161249</v>
      </c>
      <c r="I326" s="69" t="s">
        <v>167</v>
      </c>
      <c r="J326" s="81">
        <v>202901</v>
      </c>
      <c r="K326" s="69" t="s">
        <v>789</v>
      </c>
      <c r="L326" s="69" t="s">
        <v>820</v>
      </c>
      <c r="M326" s="122" t="s">
        <v>235</v>
      </c>
    </row>
    <row r="327" spans="2:13" s="255" customFormat="1" ht="26.4" x14ac:dyDescent="0.25">
      <c r="B327" s="155">
        <v>370</v>
      </c>
      <c r="C327" s="70" t="s">
        <v>851</v>
      </c>
      <c r="D327" s="87" t="s">
        <v>161</v>
      </c>
      <c r="E327" s="104" t="s">
        <v>310</v>
      </c>
      <c r="F327" s="70" t="s">
        <v>851</v>
      </c>
      <c r="G327" s="69" t="s">
        <v>166</v>
      </c>
      <c r="H327" s="120">
        <v>15781</v>
      </c>
      <c r="I327" s="69" t="s">
        <v>167</v>
      </c>
      <c r="J327" s="81">
        <v>202901</v>
      </c>
      <c r="K327" s="69" t="s">
        <v>789</v>
      </c>
      <c r="L327" s="69" t="s">
        <v>785</v>
      </c>
      <c r="M327" s="119" t="s">
        <v>786</v>
      </c>
    </row>
    <row r="328" spans="2:13" s="255" customFormat="1" ht="26.4" x14ac:dyDescent="0.25">
      <c r="B328" s="155">
        <v>371</v>
      </c>
      <c r="C328" s="70" t="s">
        <v>852</v>
      </c>
      <c r="D328" s="87" t="s">
        <v>161</v>
      </c>
      <c r="E328" s="104" t="s">
        <v>319</v>
      </c>
      <c r="F328" s="70" t="s">
        <v>852</v>
      </c>
      <c r="G328" s="69" t="s">
        <v>166</v>
      </c>
      <c r="H328" s="118">
        <v>249096</v>
      </c>
      <c r="I328" s="69" t="s">
        <v>167</v>
      </c>
      <c r="J328" s="81">
        <v>202901</v>
      </c>
      <c r="K328" s="69" t="s">
        <v>789</v>
      </c>
      <c r="L328" s="69" t="s">
        <v>785</v>
      </c>
      <c r="M328" s="119" t="s">
        <v>786</v>
      </c>
    </row>
    <row r="329" spans="2:13" s="255" customFormat="1" ht="39.6" x14ac:dyDescent="0.25">
      <c r="B329" s="155">
        <v>372</v>
      </c>
      <c r="C329" s="70" t="s">
        <v>853</v>
      </c>
      <c r="D329" s="87" t="s">
        <v>161</v>
      </c>
      <c r="E329" s="104" t="s">
        <v>353</v>
      </c>
      <c r="F329" s="70" t="s">
        <v>853</v>
      </c>
      <c r="G329" s="102" t="s">
        <v>166</v>
      </c>
      <c r="H329" s="118">
        <v>333477</v>
      </c>
      <c r="I329" s="69" t="s">
        <v>167</v>
      </c>
      <c r="J329" s="81">
        <v>202901</v>
      </c>
      <c r="K329" s="69" t="s">
        <v>789</v>
      </c>
      <c r="L329" s="69" t="s">
        <v>785</v>
      </c>
      <c r="M329" s="119" t="s">
        <v>786</v>
      </c>
    </row>
    <row r="330" spans="2:13" s="255" customFormat="1" ht="52.8" x14ac:dyDescent="0.25">
      <c r="B330" s="155">
        <v>373</v>
      </c>
      <c r="C330" s="70" t="s">
        <v>854</v>
      </c>
      <c r="D330" s="87" t="s">
        <v>161</v>
      </c>
      <c r="E330" s="104" t="s">
        <v>353</v>
      </c>
      <c r="F330" s="106" t="s">
        <v>855</v>
      </c>
      <c r="G330" s="102" t="s">
        <v>166</v>
      </c>
      <c r="H330" s="120">
        <v>62</v>
      </c>
      <c r="I330" s="69" t="s">
        <v>167</v>
      </c>
      <c r="J330" s="81">
        <v>202901</v>
      </c>
      <c r="K330" s="102" t="s">
        <v>823</v>
      </c>
      <c r="L330" s="81" t="s">
        <v>785</v>
      </c>
      <c r="M330" s="119" t="s">
        <v>786</v>
      </c>
    </row>
    <row r="331" spans="2:13" s="255" customFormat="1" ht="145.19999999999999" x14ac:dyDescent="0.25">
      <c r="B331" s="155">
        <v>374</v>
      </c>
      <c r="C331" s="70" t="s">
        <v>856</v>
      </c>
      <c r="D331" s="87" t="s">
        <v>161</v>
      </c>
      <c r="E331" s="104" t="s">
        <v>330</v>
      </c>
      <c r="F331" s="106" t="s">
        <v>857</v>
      </c>
      <c r="G331" s="102" t="s">
        <v>166</v>
      </c>
      <c r="H331" s="118">
        <v>17879322</v>
      </c>
      <c r="I331" s="69" t="s">
        <v>167</v>
      </c>
      <c r="J331" s="81">
        <v>202901</v>
      </c>
      <c r="K331" s="102" t="s">
        <v>815</v>
      </c>
      <c r="L331" s="81" t="s">
        <v>785</v>
      </c>
      <c r="M331" s="119" t="s">
        <v>786</v>
      </c>
    </row>
    <row r="332" spans="2:13" s="255" customFormat="1" ht="26.4" x14ac:dyDescent="0.25">
      <c r="B332" s="155">
        <v>375</v>
      </c>
      <c r="C332" s="70" t="s">
        <v>858</v>
      </c>
      <c r="D332" s="87" t="s">
        <v>161</v>
      </c>
      <c r="E332" s="104" t="s">
        <v>310</v>
      </c>
      <c r="F332" s="106" t="s">
        <v>859</v>
      </c>
      <c r="G332" s="102" t="s">
        <v>166</v>
      </c>
      <c r="H332" s="118">
        <v>43280430</v>
      </c>
      <c r="I332" s="69" t="s">
        <v>167</v>
      </c>
      <c r="J332" s="81">
        <v>202901</v>
      </c>
      <c r="K332" s="102" t="s">
        <v>789</v>
      </c>
      <c r="L332" s="81" t="s">
        <v>785</v>
      </c>
      <c r="M332" s="119" t="s">
        <v>786</v>
      </c>
    </row>
    <row r="333" spans="2:13" s="255" customFormat="1" ht="26.4" x14ac:dyDescent="0.25">
      <c r="B333" s="155">
        <v>376</v>
      </c>
      <c r="C333" s="70" t="s">
        <v>860</v>
      </c>
      <c r="D333" s="87" t="s">
        <v>161</v>
      </c>
      <c r="E333" s="104" t="s">
        <v>318</v>
      </c>
      <c r="F333" s="106" t="s">
        <v>860</v>
      </c>
      <c r="G333" s="102" t="s">
        <v>166</v>
      </c>
      <c r="H333" s="118">
        <v>49095265</v>
      </c>
      <c r="I333" s="69" t="s">
        <v>167</v>
      </c>
      <c r="J333" s="81">
        <v>202901</v>
      </c>
      <c r="K333" s="102" t="s">
        <v>789</v>
      </c>
      <c r="L333" s="81" t="s">
        <v>785</v>
      </c>
      <c r="M333" s="119" t="s">
        <v>786</v>
      </c>
    </row>
    <row r="334" spans="2:13" s="255" customFormat="1" ht="52.8" x14ac:dyDescent="0.25">
      <c r="B334" s="155">
        <v>377</v>
      </c>
      <c r="C334" s="70" t="s">
        <v>861</v>
      </c>
      <c r="D334" s="87" t="s">
        <v>161</v>
      </c>
      <c r="E334" s="104" t="s">
        <v>319</v>
      </c>
      <c r="F334" s="106" t="s">
        <v>862</v>
      </c>
      <c r="G334" s="102" t="s">
        <v>166</v>
      </c>
      <c r="H334" s="120">
        <v>187</v>
      </c>
      <c r="I334" s="69" t="s">
        <v>167</v>
      </c>
      <c r="J334" s="81">
        <v>202901</v>
      </c>
      <c r="K334" s="102" t="s">
        <v>815</v>
      </c>
      <c r="L334" s="81" t="s">
        <v>785</v>
      </c>
      <c r="M334" s="119" t="s">
        <v>786</v>
      </c>
    </row>
    <row r="335" spans="2:13" s="255" customFormat="1" ht="26.4" x14ac:dyDescent="0.25">
      <c r="B335" s="155">
        <v>378</v>
      </c>
      <c r="C335" s="70" t="s">
        <v>863</v>
      </c>
      <c r="D335" s="87" t="s">
        <v>161</v>
      </c>
      <c r="E335" s="104" t="s">
        <v>317</v>
      </c>
      <c r="F335" s="70" t="s">
        <v>863</v>
      </c>
      <c r="G335" s="102" t="s">
        <v>166</v>
      </c>
      <c r="H335" s="118">
        <v>51895000</v>
      </c>
      <c r="I335" s="69" t="s">
        <v>167</v>
      </c>
      <c r="J335" s="81">
        <v>202901</v>
      </c>
      <c r="K335" s="102" t="s">
        <v>789</v>
      </c>
      <c r="L335" s="81" t="s">
        <v>785</v>
      </c>
      <c r="M335" s="119" t="s">
        <v>786</v>
      </c>
    </row>
    <row r="336" spans="2:13" s="255" customFormat="1" ht="66" x14ac:dyDescent="0.25">
      <c r="B336" s="155">
        <v>379</v>
      </c>
      <c r="C336" s="70" t="s">
        <v>864</v>
      </c>
      <c r="D336" s="87" t="s">
        <v>161</v>
      </c>
      <c r="E336" s="104" t="s">
        <v>313</v>
      </c>
      <c r="F336" s="70" t="s">
        <v>865</v>
      </c>
      <c r="G336" s="102">
        <v>6</v>
      </c>
      <c r="H336" s="118">
        <v>400000000</v>
      </c>
      <c r="I336" s="69" t="s">
        <v>866</v>
      </c>
      <c r="J336" s="81">
        <v>2002202901</v>
      </c>
      <c r="K336" s="102" t="s">
        <v>867</v>
      </c>
      <c r="L336" s="81" t="s">
        <v>233</v>
      </c>
      <c r="M336" s="119" t="s">
        <v>868</v>
      </c>
    </row>
    <row r="337" spans="2:13" s="255" customFormat="1" ht="39.6" x14ac:dyDescent="0.25">
      <c r="B337" s="155">
        <v>380</v>
      </c>
      <c r="C337" s="70" t="s">
        <v>869</v>
      </c>
      <c r="D337" s="87" t="s">
        <v>161</v>
      </c>
      <c r="E337" s="104" t="s">
        <v>613</v>
      </c>
      <c r="F337" s="70" t="s">
        <v>870</v>
      </c>
      <c r="G337" s="102" t="s">
        <v>166</v>
      </c>
      <c r="H337" s="120">
        <v>5117</v>
      </c>
      <c r="I337" s="69" t="s">
        <v>167</v>
      </c>
      <c r="J337" s="81">
        <v>202901</v>
      </c>
      <c r="K337" s="102" t="s">
        <v>871</v>
      </c>
      <c r="L337" s="81" t="s">
        <v>785</v>
      </c>
      <c r="M337" s="119" t="s">
        <v>786</v>
      </c>
    </row>
    <row r="338" spans="2:13" s="255" customFormat="1" ht="132" x14ac:dyDescent="0.25">
      <c r="B338" s="155">
        <v>381</v>
      </c>
      <c r="C338" s="70" t="s">
        <v>872</v>
      </c>
      <c r="D338" s="87" t="s">
        <v>161</v>
      </c>
      <c r="E338" s="104" t="s">
        <v>319</v>
      </c>
      <c r="F338" s="70" t="s">
        <v>873</v>
      </c>
      <c r="G338" s="102">
        <v>1</v>
      </c>
      <c r="H338" s="118">
        <v>500014501</v>
      </c>
      <c r="I338" s="69" t="s">
        <v>866</v>
      </c>
      <c r="J338" s="81">
        <v>2001202901</v>
      </c>
      <c r="K338" s="102" t="s">
        <v>874</v>
      </c>
      <c r="L338" s="81" t="s">
        <v>611</v>
      </c>
      <c r="M338" s="121" t="s">
        <v>169</v>
      </c>
    </row>
    <row r="339" spans="2:13" s="255" customFormat="1" ht="66" x14ac:dyDescent="0.25">
      <c r="B339" s="155">
        <v>382</v>
      </c>
      <c r="C339" s="70" t="s">
        <v>875</v>
      </c>
      <c r="D339" s="87" t="s">
        <v>161</v>
      </c>
      <c r="E339" s="104" t="s">
        <v>876</v>
      </c>
      <c r="F339" s="70" t="s">
        <v>877</v>
      </c>
      <c r="G339" s="69" t="s">
        <v>166</v>
      </c>
      <c r="H339" s="117">
        <v>5600000</v>
      </c>
      <c r="I339" s="69" t="s">
        <v>878</v>
      </c>
      <c r="J339" s="69">
        <v>1066</v>
      </c>
      <c r="K339" s="69">
        <v>51020101</v>
      </c>
      <c r="L339" s="69" t="s">
        <v>879</v>
      </c>
      <c r="M339" s="107" t="s">
        <v>880</v>
      </c>
    </row>
    <row r="340" spans="2:13" s="255" customFormat="1" ht="52.8" x14ac:dyDescent="0.25">
      <c r="B340" s="155">
        <v>383</v>
      </c>
      <c r="C340" s="106" t="s">
        <v>881</v>
      </c>
      <c r="D340" s="87" t="s">
        <v>161</v>
      </c>
      <c r="E340" s="69" t="s">
        <v>882</v>
      </c>
      <c r="F340" s="88" t="s">
        <v>883</v>
      </c>
      <c r="G340" s="69" t="s">
        <v>166</v>
      </c>
      <c r="H340" s="117">
        <v>23423476</v>
      </c>
      <c r="I340" s="69" t="s">
        <v>878</v>
      </c>
      <c r="J340" s="69">
        <v>1066</v>
      </c>
      <c r="K340" s="69">
        <v>51041301</v>
      </c>
      <c r="L340" s="69" t="s">
        <v>879</v>
      </c>
      <c r="M340" s="81" t="s">
        <v>884</v>
      </c>
    </row>
    <row r="341" spans="2:13" s="255" customFormat="1" ht="52.8" x14ac:dyDescent="0.25">
      <c r="B341" s="155">
        <v>384</v>
      </c>
      <c r="C341" s="106" t="s">
        <v>881</v>
      </c>
      <c r="D341" s="87" t="s">
        <v>161</v>
      </c>
      <c r="E341" s="77" t="s">
        <v>885</v>
      </c>
      <c r="F341" s="78" t="s">
        <v>886</v>
      </c>
      <c r="G341" s="69" t="s">
        <v>166</v>
      </c>
      <c r="H341" s="117">
        <v>3000000</v>
      </c>
      <c r="I341" s="69" t="s">
        <v>878</v>
      </c>
      <c r="J341" s="69">
        <v>1066</v>
      </c>
      <c r="K341" s="69">
        <v>51041301</v>
      </c>
      <c r="L341" s="69" t="s">
        <v>879</v>
      </c>
      <c r="M341" s="81" t="s">
        <v>313</v>
      </c>
    </row>
    <row r="342" spans="2:13" s="255" customFormat="1" ht="26.4" x14ac:dyDescent="0.25">
      <c r="B342" s="155">
        <v>385</v>
      </c>
      <c r="C342" s="106" t="s">
        <v>881</v>
      </c>
      <c r="D342" s="87" t="s">
        <v>161</v>
      </c>
      <c r="E342" s="77" t="s">
        <v>885</v>
      </c>
      <c r="F342" s="70" t="s">
        <v>887</v>
      </c>
      <c r="G342" s="69" t="s">
        <v>166</v>
      </c>
      <c r="H342" s="117">
        <v>1500000</v>
      </c>
      <c r="I342" s="69" t="s">
        <v>878</v>
      </c>
      <c r="J342" s="69">
        <v>1066</v>
      </c>
      <c r="K342" s="69">
        <v>51071206</v>
      </c>
      <c r="L342" s="69" t="s">
        <v>888</v>
      </c>
      <c r="M342" s="69" t="s">
        <v>889</v>
      </c>
    </row>
    <row r="343" spans="2:13" s="255" customFormat="1" ht="39.6" x14ac:dyDescent="0.25">
      <c r="B343" s="155">
        <v>386</v>
      </c>
      <c r="C343" s="106" t="s">
        <v>881</v>
      </c>
      <c r="D343" s="87" t="s">
        <v>161</v>
      </c>
      <c r="E343" s="77" t="s">
        <v>890</v>
      </c>
      <c r="F343" s="70" t="s">
        <v>891</v>
      </c>
      <c r="G343" s="69" t="s">
        <v>166</v>
      </c>
      <c r="H343" s="117">
        <v>1273733</v>
      </c>
      <c r="I343" s="69" t="s">
        <v>878</v>
      </c>
      <c r="J343" s="69">
        <v>1066</v>
      </c>
      <c r="K343" s="69">
        <v>51090106</v>
      </c>
      <c r="L343" s="69" t="s">
        <v>892</v>
      </c>
      <c r="M343" s="69" t="s">
        <v>893</v>
      </c>
    </row>
    <row r="344" spans="2:13" s="255" customFormat="1" ht="39.6" x14ac:dyDescent="0.25">
      <c r="B344" s="155">
        <v>387</v>
      </c>
      <c r="C344" s="106" t="s">
        <v>881</v>
      </c>
      <c r="D344" s="87" t="s">
        <v>161</v>
      </c>
      <c r="E344" s="77" t="s">
        <v>890</v>
      </c>
      <c r="F344" s="70" t="s">
        <v>894</v>
      </c>
      <c r="G344" s="69" t="s">
        <v>166</v>
      </c>
      <c r="H344" s="117">
        <v>1000000</v>
      </c>
      <c r="I344" s="69" t="s">
        <v>878</v>
      </c>
      <c r="J344" s="69">
        <v>1066</v>
      </c>
      <c r="K344" s="69">
        <v>51090106</v>
      </c>
      <c r="L344" s="69" t="s">
        <v>892</v>
      </c>
      <c r="M344" s="69" t="s">
        <v>893</v>
      </c>
    </row>
    <row r="345" spans="2:13" s="255" customFormat="1" ht="39.6" x14ac:dyDescent="0.25">
      <c r="B345" s="155">
        <v>388</v>
      </c>
      <c r="C345" s="106" t="s">
        <v>881</v>
      </c>
      <c r="D345" s="87" t="s">
        <v>161</v>
      </c>
      <c r="E345" s="77" t="s">
        <v>890</v>
      </c>
      <c r="F345" s="70" t="s">
        <v>895</v>
      </c>
      <c r="G345" s="69" t="s">
        <v>166</v>
      </c>
      <c r="H345" s="117">
        <v>6000000</v>
      </c>
      <c r="I345" s="69" t="s">
        <v>878</v>
      </c>
      <c r="J345" s="69">
        <v>1066</v>
      </c>
      <c r="K345" s="69">
        <v>51090106</v>
      </c>
      <c r="L345" s="69" t="s">
        <v>892</v>
      </c>
      <c r="M345" s="69" t="s">
        <v>893</v>
      </c>
    </row>
    <row r="346" spans="2:13" s="255" customFormat="1" ht="52.8" x14ac:dyDescent="0.25">
      <c r="B346" s="155">
        <v>389</v>
      </c>
      <c r="C346" s="106" t="s">
        <v>881</v>
      </c>
      <c r="D346" s="87" t="s">
        <v>161</v>
      </c>
      <c r="E346" s="77" t="s">
        <v>890</v>
      </c>
      <c r="F346" s="70" t="s">
        <v>896</v>
      </c>
      <c r="G346" s="69" t="s">
        <v>166</v>
      </c>
      <c r="H346" s="117">
        <v>5000000</v>
      </c>
      <c r="I346" s="69" t="s">
        <v>878</v>
      </c>
      <c r="J346" s="69">
        <v>1066</v>
      </c>
      <c r="K346" s="69">
        <v>51090110</v>
      </c>
      <c r="L346" s="69" t="s">
        <v>892</v>
      </c>
      <c r="M346" s="69" t="s">
        <v>897</v>
      </c>
    </row>
    <row r="347" spans="2:13" s="255" customFormat="1" ht="26.4" x14ac:dyDescent="0.25">
      <c r="B347" s="155">
        <v>390</v>
      </c>
      <c r="C347" s="106" t="s">
        <v>881</v>
      </c>
      <c r="D347" s="87" t="s">
        <v>161</v>
      </c>
      <c r="E347" s="77" t="s">
        <v>890</v>
      </c>
      <c r="F347" s="70" t="s">
        <v>898</v>
      </c>
      <c r="G347" s="69" t="s">
        <v>166</v>
      </c>
      <c r="H347" s="117">
        <v>6265584</v>
      </c>
      <c r="I347" s="69" t="s">
        <v>878</v>
      </c>
      <c r="J347" s="69">
        <v>1066</v>
      </c>
      <c r="K347" s="69">
        <v>51140133</v>
      </c>
      <c r="L347" s="69" t="s">
        <v>892</v>
      </c>
      <c r="M347" s="69" t="s">
        <v>899</v>
      </c>
    </row>
    <row r="348" spans="2:13" s="255" customFormat="1" ht="26.4" x14ac:dyDescent="0.25">
      <c r="B348" s="155">
        <v>391</v>
      </c>
      <c r="C348" s="106" t="s">
        <v>900</v>
      </c>
      <c r="D348" s="87" t="s">
        <v>161</v>
      </c>
      <c r="E348" s="77" t="s">
        <v>890</v>
      </c>
      <c r="F348" s="70" t="s">
        <v>901</v>
      </c>
      <c r="G348" s="69" t="s">
        <v>166</v>
      </c>
      <c r="H348" s="117">
        <v>2970000</v>
      </c>
      <c r="I348" s="69" t="s">
        <v>878</v>
      </c>
      <c r="J348" s="69">
        <v>1066</v>
      </c>
      <c r="K348" s="69">
        <v>51140102</v>
      </c>
      <c r="L348" s="69" t="s">
        <v>892</v>
      </c>
      <c r="M348" s="69" t="s">
        <v>902</v>
      </c>
    </row>
    <row r="349" spans="2:13" s="255" customFormat="1" ht="39.6" x14ac:dyDescent="0.25">
      <c r="B349" s="155">
        <v>392</v>
      </c>
      <c r="C349" s="106" t="s">
        <v>900</v>
      </c>
      <c r="D349" s="87" t="s">
        <v>161</v>
      </c>
      <c r="E349" s="77" t="s">
        <v>353</v>
      </c>
      <c r="F349" s="70" t="s">
        <v>903</v>
      </c>
      <c r="G349" s="69" t="s">
        <v>166</v>
      </c>
      <c r="H349" s="117">
        <v>501000</v>
      </c>
      <c r="I349" s="69" t="s">
        <v>878</v>
      </c>
      <c r="J349" s="69">
        <v>1066</v>
      </c>
      <c r="K349" s="69">
        <v>51140137</v>
      </c>
      <c r="L349" s="69" t="s">
        <v>892</v>
      </c>
      <c r="M349" s="69" t="s">
        <v>902</v>
      </c>
    </row>
    <row r="350" spans="2:13" s="255" customFormat="1" ht="198" x14ac:dyDescent="0.25">
      <c r="B350" s="155">
        <v>393</v>
      </c>
      <c r="C350" s="70" t="s">
        <v>881</v>
      </c>
      <c r="D350" s="87" t="s">
        <v>161</v>
      </c>
      <c r="E350" s="104" t="s">
        <v>2405</v>
      </c>
      <c r="F350" s="264" t="s">
        <v>2406</v>
      </c>
      <c r="G350" s="69" t="s">
        <v>166</v>
      </c>
      <c r="H350" s="117">
        <v>20000000</v>
      </c>
      <c r="I350" s="69" t="s">
        <v>878</v>
      </c>
      <c r="J350" s="69">
        <v>211</v>
      </c>
      <c r="K350" s="69">
        <v>51041301</v>
      </c>
      <c r="L350" s="69" t="s">
        <v>879</v>
      </c>
      <c r="M350" s="107" t="s">
        <v>2407</v>
      </c>
    </row>
    <row r="351" spans="2:13" s="255" customFormat="1" ht="66" x14ac:dyDescent="0.25">
      <c r="B351" s="155">
        <v>394</v>
      </c>
      <c r="C351" s="106" t="s">
        <v>881</v>
      </c>
      <c r="D351" s="87" t="s">
        <v>161</v>
      </c>
      <c r="E351" s="69" t="s">
        <v>2408</v>
      </c>
      <c r="F351" s="88" t="s">
        <v>2409</v>
      </c>
      <c r="G351" s="69" t="s">
        <v>166</v>
      </c>
      <c r="H351" s="117">
        <v>110000000</v>
      </c>
      <c r="I351" s="69" t="s">
        <v>878</v>
      </c>
      <c r="J351" s="69">
        <v>211</v>
      </c>
      <c r="K351" s="69">
        <v>51140132</v>
      </c>
      <c r="L351" s="69" t="s">
        <v>2410</v>
      </c>
      <c r="M351" s="81" t="s">
        <v>2408</v>
      </c>
    </row>
    <row r="352" spans="2:13" s="255" customFormat="1" ht="66" x14ac:dyDescent="0.25">
      <c r="B352" s="155">
        <v>395</v>
      </c>
      <c r="C352" s="106" t="s">
        <v>2411</v>
      </c>
      <c r="D352" s="87" t="s">
        <v>161</v>
      </c>
      <c r="E352" s="77" t="s">
        <v>2408</v>
      </c>
      <c r="F352" s="78" t="s">
        <v>2412</v>
      </c>
      <c r="G352" s="69" t="s">
        <v>166</v>
      </c>
      <c r="H352" s="117">
        <v>60000000</v>
      </c>
      <c r="I352" s="69" t="s">
        <v>878</v>
      </c>
      <c r="J352" s="69">
        <v>211</v>
      </c>
      <c r="K352" s="69">
        <v>51020101</v>
      </c>
      <c r="L352" s="69" t="s">
        <v>879</v>
      </c>
      <c r="M352" s="81" t="s">
        <v>2408</v>
      </c>
    </row>
    <row r="353" spans="2:13" s="255" customFormat="1" ht="39.6" x14ac:dyDescent="0.25">
      <c r="B353" s="155">
        <v>396</v>
      </c>
      <c r="C353" s="106" t="s">
        <v>2411</v>
      </c>
      <c r="D353" s="87" t="s">
        <v>161</v>
      </c>
      <c r="E353" s="77" t="s">
        <v>2408</v>
      </c>
      <c r="F353" s="78" t="s">
        <v>2413</v>
      </c>
      <c r="G353" s="69" t="s">
        <v>166</v>
      </c>
      <c r="H353" s="117">
        <v>8443724</v>
      </c>
      <c r="I353" s="69" t="s">
        <v>878</v>
      </c>
      <c r="J353" s="69">
        <v>211</v>
      </c>
      <c r="K353" s="69">
        <v>51020101</v>
      </c>
      <c r="L353" s="69" t="s">
        <v>879</v>
      </c>
      <c r="M353" s="81" t="s">
        <v>2408</v>
      </c>
    </row>
    <row r="354" spans="2:13" s="255" customFormat="1" ht="66" x14ac:dyDescent="0.25">
      <c r="B354" s="155">
        <v>397</v>
      </c>
      <c r="C354" s="106" t="s">
        <v>2411</v>
      </c>
      <c r="D354" s="87" t="s">
        <v>161</v>
      </c>
      <c r="E354" s="77" t="s">
        <v>2408</v>
      </c>
      <c r="F354" s="78" t="s">
        <v>2414</v>
      </c>
      <c r="G354" s="69" t="s">
        <v>166</v>
      </c>
      <c r="H354" s="117">
        <v>50000000</v>
      </c>
      <c r="I354" s="69" t="s">
        <v>878</v>
      </c>
      <c r="J354" s="69">
        <v>211</v>
      </c>
      <c r="K354" s="69">
        <v>51020101</v>
      </c>
      <c r="L354" s="69" t="s">
        <v>879</v>
      </c>
      <c r="M354" s="81" t="s">
        <v>2408</v>
      </c>
    </row>
    <row r="355" spans="2:13" s="255" customFormat="1" ht="118.8" x14ac:dyDescent="0.25">
      <c r="B355" s="155">
        <v>398</v>
      </c>
      <c r="C355" s="106" t="s">
        <v>881</v>
      </c>
      <c r="D355" s="87" t="s">
        <v>161</v>
      </c>
      <c r="E355" s="77" t="s">
        <v>2415</v>
      </c>
      <c r="F355" s="70" t="s">
        <v>2416</v>
      </c>
      <c r="G355" s="69" t="s">
        <v>166</v>
      </c>
      <c r="H355" s="117">
        <v>5000000</v>
      </c>
      <c r="I355" s="69" t="s">
        <v>878</v>
      </c>
      <c r="J355" s="69">
        <v>211</v>
      </c>
      <c r="K355" s="69">
        <v>51071206</v>
      </c>
      <c r="L355" s="69" t="s">
        <v>2417</v>
      </c>
      <c r="M355" s="69" t="s">
        <v>2408</v>
      </c>
    </row>
    <row r="356" spans="2:13" s="255" customFormat="1" ht="92.4" x14ac:dyDescent="0.25">
      <c r="B356" s="155">
        <v>399</v>
      </c>
      <c r="C356" s="106" t="s">
        <v>2302</v>
      </c>
      <c r="D356" s="87" t="s">
        <v>161</v>
      </c>
      <c r="E356" s="77" t="s">
        <v>2415</v>
      </c>
      <c r="F356" s="70" t="s">
        <v>2418</v>
      </c>
      <c r="G356" s="69" t="s">
        <v>166</v>
      </c>
      <c r="H356" s="117">
        <v>11000000</v>
      </c>
      <c r="I356" s="69" t="s">
        <v>878</v>
      </c>
      <c r="J356" s="69">
        <v>211</v>
      </c>
      <c r="K356" s="69">
        <v>51110102</v>
      </c>
      <c r="L356" s="69" t="s">
        <v>892</v>
      </c>
      <c r="M356" s="69" t="s">
        <v>2408</v>
      </c>
    </row>
    <row r="357" spans="2:13" s="255" customFormat="1" ht="26.4" x14ac:dyDescent="0.25">
      <c r="B357" s="155">
        <v>400</v>
      </c>
      <c r="C357" s="106" t="s">
        <v>881</v>
      </c>
      <c r="D357" s="87" t="s">
        <v>161</v>
      </c>
      <c r="E357" s="77" t="s">
        <v>899</v>
      </c>
      <c r="F357" s="70" t="s">
        <v>2419</v>
      </c>
      <c r="G357" s="69" t="s">
        <v>166</v>
      </c>
      <c r="H357" s="117">
        <v>5377000</v>
      </c>
      <c r="I357" s="69" t="s">
        <v>878</v>
      </c>
      <c r="J357" s="69">
        <v>211</v>
      </c>
      <c r="K357" s="69">
        <v>51050201</v>
      </c>
      <c r="L357" s="69" t="s">
        <v>892</v>
      </c>
      <c r="M357" s="69" t="s">
        <v>2420</v>
      </c>
    </row>
    <row r="358" spans="2:13" s="255" customFormat="1" ht="39.6" x14ac:dyDescent="0.25">
      <c r="B358" s="155">
        <v>401</v>
      </c>
      <c r="C358" s="106" t="s">
        <v>881</v>
      </c>
      <c r="D358" s="87" t="s">
        <v>161</v>
      </c>
      <c r="E358" s="77" t="s">
        <v>899</v>
      </c>
      <c r="F358" s="70" t="s">
        <v>2421</v>
      </c>
      <c r="G358" s="69" t="s">
        <v>166</v>
      </c>
      <c r="H358" s="117">
        <v>581000</v>
      </c>
      <c r="I358" s="69" t="s">
        <v>878</v>
      </c>
      <c r="J358" s="69">
        <v>211</v>
      </c>
      <c r="K358" s="69">
        <v>51050201</v>
      </c>
      <c r="L358" s="69" t="s">
        <v>892</v>
      </c>
      <c r="M358" s="69" t="s">
        <v>2420</v>
      </c>
    </row>
    <row r="359" spans="2:13" s="255" customFormat="1" ht="39.6" x14ac:dyDescent="0.25">
      <c r="B359" s="155">
        <v>402</v>
      </c>
      <c r="C359" s="106" t="s">
        <v>881</v>
      </c>
      <c r="D359" s="87" t="s">
        <v>161</v>
      </c>
      <c r="E359" s="77" t="s">
        <v>2422</v>
      </c>
      <c r="F359" s="70" t="s">
        <v>2423</v>
      </c>
      <c r="G359" s="69" t="s">
        <v>166</v>
      </c>
      <c r="H359" s="117">
        <v>3327240</v>
      </c>
      <c r="I359" s="69" t="s">
        <v>878</v>
      </c>
      <c r="J359" s="69">
        <v>211</v>
      </c>
      <c r="K359" s="69">
        <v>51050201</v>
      </c>
      <c r="L359" s="69" t="s">
        <v>892</v>
      </c>
      <c r="M359" s="69" t="s">
        <v>2424</v>
      </c>
    </row>
    <row r="360" spans="2:13" s="255" customFormat="1" ht="118.8" x14ac:dyDescent="0.25">
      <c r="B360" s="155">
        <v>403</v>
      </c>
      <c r="C360" s="106" t="s">
        <v>881</v>
      </c>
      <c r="D360" s="87" t="s">
        <v>161</v>
      </c>
      <c r="E360" s="77" t="s">
        <v>2415</v>
      </c>
      <c r="F360" s="70" t="s">
        <v>2425</v>
      </c>
      <c r="G360" s="69" t="s">
        <v>166</v>
      </c>
      <c r="H360" s="117">
        <v>5000000</v>
      </c>
      <c r="I360" s="69" t="s">
        <v>878</v>
      </c>
      <c r="J360" s="69">
        <v>211</v>
      </c>
      <c r="K360" s="69">
        <v>51140102</v>
      </c>
      <c r="L360" s="69" t="s">
        <v>892</v>
      </c>
      <c r="M360" s="69" t="s">
        <v>2420</v>
      </c>
    </row>
    <row r="361" spans="2:13" s="255" customFormat="1" ht="39.6" x14ac:dyDescent="0.25">
      <c r="B361" s="155">
        <v>404</v>
      </c>
      <c r="C361" s="106" t="s">
        <v>881</v>
      </c>
      <c r="D361" s="87" t="s">
        <v>161</v>
      </c>
      <c r="E361" s="77" t="s">
        <v>2424</v>
      </c>
      <c r="F361" s="70" t="s">
        <v>2426</v>
      </c>
      <c r="G361" s="69" t="s">
        <v>166</v>
      </c>
      <c r="H361" s="117">
        <v>2912799</v>
      </c>
      <c r="I361" s="69" t="s">
        <v>878</v>
      </c>
      <c r="J361" s="69">
        <v>211</v>
      </c>
      <c r="K361" s="69">
        <v>51140102</v>
      </c>
      <c r="L361" s="69" t="s">
        <v>892</v>
      </c>
      <c r="M361" s="69" t="s">
        <v>2420</v>
      </c>
    </row>
    <row r="362" spans="2:13" s="255" customFormat="1" ht="118.8" x14ac:dyDescent="0.25">
      <c r="B362" s="155">
        <v>405</v>
      </c>
      <c r="C362" s="106" t="s">
        <v>2427</v>
      </c>
      <c r="D362" s="87" t="s">
        <v>161</v>
      </c>
      <c r="E362" s="77" t="s">
        <v>2408</v>
      </c>
      <c r="F362" s="70" t="s">
        <v>2428</v>
      </c>
      <c r="G362" s="69" t="s">
        <v>166</v>
      </c>
      <c r="H362" s="117">
        <v>19000000</v>
      </c>
      <c r="I362" s="69" t="s">
        <v>878</v>
      </c>
      <c r="J362" s="69">
        <v>211</v>
      </c>
      <c r="K362" s="69">
        <v>51140109</v>
      </c>
      <c r="L362" s="69" t="s">
        <v>892</v>
      </c>
      <c r="M362" s="69" t="s">
        <v>2420</v>
      </c>
    </row>
    <row r="363" spans="2:13" s="255" customFormat="1" ht="39.6" x14ac:dyDescent="0.25">
      <c r="B363" s="155">
        <v>406</v>
      </c>
      <c r="C363" s="106" t="s">
        <v>881</v>
      </c>
      <c r="D363" s="87" t="s">
        <v>161</v>
      </c>
      <c r="E363" s="77" t="s">
        <v>2429</v>
      </c>
      <c r="F363" s="70" t="s">
        <v>2430</v>
      </c>
      <c r="G363" s="69" t="s">
        <v>166</v>
      </c>
      <c r="H363" s="117">
        <v>5000000</v>
      </c>
      <c r="I363" s="69" t="s">
        <v>878</v>
      </c>
      <c r="J363" s="69">
        <v>211</v>
      </c>
      <c r="K363" s="69">
        <v>51140127</v>
      </c>
      <c r="L363" s="69" t="s">
        <v>892</v>
      </c>
      <c r="M363" s="69" t="s">
        <v>2431</v>
      </c>
    </row>
    <row r="364" spans="2:13" s="255" customFormat="1" ht="52.8" x14ac:dyDescent="0.25">
      <c r="B364" s="155">
        <v>407</v>
      </c>
      <c r="C364" s="106" t="s">
        <v>881</v>
      </c>
      <c r="D364" s="87" t="s">
        <v>161</v>
      </c>
      <c r="E364" s="69" t="s">
        <v>2432</v>
      </c>
      <c r="F364" s="88" t="s">
        <v>2433</v>
      </c>
      <c r="G364" s="69" t="s">
        <v>166</v>
      </c>
      <c r="H364" s="117">
        <v>12000000</v>
      </c>
      <c r="I364" s="69" t="s">
        <v>878</v>
      </c>
      <c r="J364" s="69">
        <v>211</v>
      </c>
      <c r="K364" s="77">
        <v>51140134</v>
      </c>
      <c r="L364" s="77" t="s">
        <v>892</v>
      </c>
      <c r="M364" s="77" t="s">
        <v>2431</v>
      </c>
    </row>
    <row r="365" spans="2:13" s="255" customFormat="1" ht="26.4" x14ac:dyDescent="0.25">
      <c r="B365" s="155">
        <v>408</v>
      </c>
      <c r="C365" s="106" t="s">
        <v>881</v>
      </c>
      <c r="D365" s="87" t="s">
        <v>161</v>
      </c>
      <c r="E365" s="69" t="s">
        <v>2434</v>
      </c>
      <c r="F365" s="108" t="s">
        <v>2435</v>
      </c>
      <c r="G365" s="69" t="s">
        <v>166</v>
      </c>
      <c r="H365" s="117">
        <v>120000</v>
      </c>
      <c r="I365" s="69" t="s">
        <v>878</v>
      </c>
      <c r="J365" s="69">
        <v>211</v>
      </c>
      <c r="K365" s="77">
        <v>51140136</v>
      </c>
      <c r="L365" s="77" t="s">
        <v>892</v>
      </c>
      <c r="M365" s="77" t="s">
        <v>2424</v>
      </c>
    </row>
    <row r="366" spans="2:13" s="255" customFormat="1" ht="39.6" x14ac:dyDescent="0.25">
      <c r="B366" s="155">
        <v>409</v>
      </c>
      <c r="C366" s="106" t="s">
        <v>2302</v>
      </c>
      <c r="D366" s="87" t="s">
        <v>161</v>
      </c>
      <c r="E366" s="69" t="s">
        <v>2408</v>
      </c>
      <c r="F366" s="88" t="s">
        <v>2436</v>
      </c>
      <c r="G366" s="69" t="s">
        <v>166</v>
      </c>
      <c r="H366" s="117">
        <v>300000</v>
      </c>
      <c r="I366" s="69" t="s">
        <v>878</v>
      </c>
      <c r="J366" s="69">
        <v>211</v>
      </c>
      <c r="K366" s="77">
        <v>51140134</v>
      </c>
      <c r="L366" s="77" t="s">
        <v>892</v>
      </c>
      <c r="M366" s="77" t="s">
        <v>2437</v>
      </c>
    </row>
    <row r="367" spans="2:13" s="255" customFormat="1" ht="26.4" x14ac:dyDescent="0.25">
      <c r="B367" s="155">
        <v>410</v>
      </c>
      <c r="C367" s="106" t="s">
        <v>881</v>
      </c>
      <c r="D367" s="87" t="s">
        <v>161</v>
      </c>
      <c r="E367" s="69" t="s">
        <v>1586</v>
      </c>
      <c r="F367" s="88" t="s">
        <v>2438</v>
      </c>
      <c r="G367" s="69" t="s">
        <v>166</v>
      </c>
      <c r="H367" s="117">
        <v>1000000</v>
      </c>
      <c r="I367" s="69" t="s">
        <v>878</v>
      </c>
      <c r="J367" s="69">
        <v>211</v>
      </c>
      <c r="K367" s="77">
        <v>51140145</v>
      </c>
      <c r="L367" s="77" t="s">
        <v>892</v>
      </c>
      <c r="M367" s="77" t="s">
        <v>2408</v>
      </c>
    </row>
    <row r="368" spans="2:13" s="255" customFormat="1" x14ac:dyDescent="0.25">
      <c r="B368" s="155">
        <v>411</v>
      </c>
      <c r="C368" s="106" t="s">
        <v>881</v>
      </c>
      <c r="D368" s="87" t="s">
        <v>161</v>
      </c>
      <c r="E368" s="69" t="s">
        <v>2439</v>
      </c>
      <c r="F368" s="69" t="s">
        <v>2440</v>
      </c>
      <c r="G368" s="69" t="s">
        <v>166</v>
      </c>
      <c r="H368" s="117">
        <v>217000</v>
      </c>
      <c r="I368" s="69" t="s">
        <v>878</v>
      </c>
      <c r="J368" s="69">
        <v>211</v>
      </c>
      <c r="K368" s="77">
        <v>51080105</v>
      </c>
      <c r="L368" s="77" t="s">
        <v>892</v>
      </c>
      <c r="M368" s="77" t="s">
        <v>2431</v>
      </c>
    </row>
    <row r="369" spans="2:13" s="255" customFormat="1" x14ac:dyDescent="0.25">
      <c r="B369" s="155">
        <v>412</v>
      </c>
      <c r="C369" s="106" t="s">
        <v>881</v>
      </c>
      <c r="D369" s="87" t="s">
        <v>161</v>
      </c>
      <c r="E369" s="69" t="s">
        <v>2431</v>
      </c>
      <c r="F369" s="69" t="s">
        <v>2441</v>
      </c>
      <c r="G369" s="69" t="s">
        <v>166</v>
      </c>
      <c r="H369" s="117">
        <v>1500000</v>
      </c>
      <c r="I369" s="69" t="s">
        <v>878</v>
      </c>
      <c r="J369" s="69">
        <v>211</v>
      </c>
      <c r="K369" s="77">
        <v>51080105</v>
      </c>
      <c r="L369" s="77" t="s">
        <v>892</v>
      </c>
      <c r="M369" s="77" t="s">
        <v>2431</v>
      </c>
    </row>
    <row r="370" spans="2:13" s="255" customFormat="1" ht="26.4" x14ac:dyDescent="0.25">
      <c r="B370" s="155">
        <v>413</v>
      </c>
      <c r="C370" s="106" t="s">
        <v>881</v>
      </c>
      <c r="D370" s="87" t="s">
        <v>161</v>
      </c>
      <c r="E370" s="69" t="s">
        <v>2431</v>
      </c>
      <c r="F370" s="69" t="s">
        <v>2442</v>
      </c>
      <c r="G370" s="69" t="s">
        <v>166</v>
      </c>
      <c r="H370" s="117">
        <v>283000</v>
      </c>
      <c r="I370" s="69" t="s">
        <v>878</v>
      </c>
      <c r="J370" s="69">
        <v>211</v>
      </c>
      <c r="K370" s="77">
        <v>51080105</v>
      </c>
      <c r="L370" s="77" t="s">
        <v>892</v>
      </c>
      <c r="M370" s="77" t="s">
        <v>2431</v>
      </c>
    </row>
    <row r="371" spans="2:13" s="255" customFormat="1" ht="52.8" x14ac:dyDescent="0.25">
      <c r="B371" s="155">
        <v>414</v>
      </c>
      <c r="C371" s="106" t="s">
        <v>881</v>
      </c>
      <c r="D371" s="87" t="s">
        <v>161</v>
      </c>
      <c r="E371" s="69" t="s">
        <v>1582</v>
      </c>
      <c r="F371" s="88" t="s">
        <v>2443</v>
      </c>
      <c r="G371" s="69" t="s">
        <v>166</v>
      </c>
      <c r="H371" s="117">
        <v>15174200</v>
      </c>
      <c r="I371" s="69" t="s">
        <v>878</v>
      </c>
      <c r="J371" s="69">
        <v>211</v>
      </c>
      <c r="K371" s="77">
        <v>51020101</v>
      </c>
      <c r="L371" s="77" t="s">
        <v>892</v>
      </c>
      <c r="M371" s="69" t="s">
        <v>2420</v>
      </c>
    </row>
    <row r="372" spans="2:13" s="255" customFormat="1" ht="92.4" x14ac:dyDescent="0.25">
      <c r="B372" s="155">
        <v>415</v>
      </c>
      <c r="C372" s="106" t="s">
        <v>881</v>
      </c>
      <c r="D372" s="87" t="s">
        <v>161</v>
      </c>
      <c r="E372" s="69" t="s">
        <v>1582</v>
      </c>
      <c r="F372" s="88" t="s">
        <v>2444</v>
      </c>
      <c r="G372" s="69" t="s">
        <v>166</v>
      </c>
      <c r="H372" s="117">
        <v>4733600</v>
      </c>
      <c r="I372" s="69" t="s">
        <v>878</v>
      </c>
      <c r="J372" s="69">
        <v>211</v>
      </c>
      <c r="K372" s="77">
        <v>51100701</v>
      </c>
      <c r="L372" s="77" t="s">
        <v>892</v>
      </c>
      <c r="M372" s="69" t="s">
        <v>2420</v>
      </c>
    </row>
    <row r="373" spans="2:13" s="255" customFormat="1" ht="39.6" x14ac:dyDescent="0.25">
      <c r="B373" s="155">
        <v>416</v>
      </c>
      <c r="C373" s="106" t="s">
        <v>881</v>
      </c>
      <c r="D373" s="87" t="s">
        <v>161</v>
      </c>
      <c r="E373" s="69" t="s">
        <v>2445</v>
      </c>
      <c r="F373" s="88" t="s">
        <v>2446</v>
      </c>
      <c r="G373" s="69" t="s">
        <v>166</v>
      </c>
      <c r="H373" s="117">
        <v>1500000</v>
      </c>
      <c r="I373" s="69" t="s">
        <v>878</v>
      </c>
      <c r="J373" s="69">
        <v>211</v>
      </c>
      <c r="K373" s="77">
        <v>51100701</v>
      </c>
      <c r="L373" s="77" t="s">
        <v>892</v>
      </c>
      <c r="M373" s="69" t="s">
        <v>2420</v>
      </c>
    </row>
    <row r="374" spans="2:13" s="255" customFormat="1" ht="41.4" x14ac:dyDescent="0.25">
      <c r="B374" s="155">
        <v>417</v>
      </c>
      <c r="C374" s="106" t="s">
        <v>881</v>
      </c>
      <c r="D374" s="87" t="s">
        <v>161</v>
      </c>
      <c r="E374" s="69" t="s">
        <v>2447</v>
      </c>
      <c r="F374" s="265" t="s">
        <v>2448</v>
      </c>
      <c r="G374" s="69" t="s">
        <v>166</v>
      </c>
      <c r="H374" s="117">
        <v>93000000</v>
      </c>
      <c r="I374" s="69" t="s">
        <v>878</v>
      </c>
      <c r="J374" s="69">
        <v>211</v>
      </c>
      <c r="K374" s="77">
        <v>51100701</v>
      </c>
      <c r="L374" s="77" t="s">
        <v>892</v>
      </c>
      <c r="M374" s="69" t="s">
        <v>2420</v>
      </c>
    </row>
    <row r="375" spans="2:13" s="255" customFormat="1" ht="69" x14ac:dyDescent="0.25">
      <c r="B375" s="155">
        <v>418</v>
      </c>
      <c r="C375" s="106" t="s">
        <v>881</v>
      </c>
      <c r="D375" s="87" t="s">
        <v>161</v>
      </c>
      <c r="E375" s="69" t="s">
        <v>2449</v>
      </c>
      <c r="F375" s="265" t="s">
        <v>2450</v>
      </c>
      <c r="G375" s="69" t="s">
        <v>166</v>
      </c>
      <c r="H375" s="117">
        <v>28000000</v>
      </c>
      <c r="I375" s="69" t="s">
        <v>878</v>
      </c>
      <c r="J375" s="69">
        <v>211</v>
      </c>
      <c r="K375" s="77">
        <v>51100701</v>
      </c>
      <c r="L375" s="77" t="s">
        <v>892</v>
      </c>
      <c r="M375" s="69" t="s">
        <v>2420</v>
      </c>
    </row>
    <row r="376" spans="2:13" s="255" customFormat="1" ht="39.6" x14ac:dyDescent="0.25">
      <c r="B376" s="155">
        <v>419</v>
      </c>
      <c r="C376" s="106" t="s">
        <v>881</v>
      </c>
      <c r="D376" s="87" t="s">
        <v>161</v>
      </c>
      <c r="E376" s="69" t="s">
        <v>2451</v>
      </c>
      <c r="F376" s="88" t="s">
        <v>2452</v>
      </c>
      <c r="G376" s="69" t="s">
        <v>166</v>
      </c>
      <c r="H376" s="117">
        <v>9000000</v>
      </c>
      <c r="I376" s="69" t="s">
        <v>878</v>
      </c>
      <c r="J376" s="69">
        <v>211</v>
      </c>
      <c r="K376" s="77">
        <v>16090101</v>
      </c>
      <c r="L376" s="77" t="s">
        <v>888</v>
      </c>
      <c r="M376" s="69" t="s">
        <v>2420</v>
      </c>
    </row>
    <row r="377" spans="2:13" s="255" customFormat="1" ht="105" x14ac:dyDescent="0.25">
      <c r="B377" s="155">
        <v>420</v>
      </c>
      <c r="C377" s="123" t="s">
        <v>904</v>
      </c>
      <c r="D377" s="124" t="s">
        <v>161</v>
      </c>
      <c r="E377" s="125" t="s">
        <v>417</v>
      </c>
      <c r="F377" s="123" t="s">
        <v>905</v>
      </c>
      <c r="G377" s="125" t="s">
        <v>906</v>
      </c>
      <c r="H377" s="126">
        <v>170000000</v>
      </c>
      <c r="I377" s="125" t="s">
        <v>641</v>
      </c>
      <c r="J377" s="125">
        <v>2001000201</v>
      </c>
      <c r="K377" s="125">
        <v>51020101</v>
      </c>
      <c r="L377" s="125" t="s">
        <v>907</v>
      </c>
      <c r="M377" s="127" t="s">
        <v>908</v>
      </c>
    </row>
    <row r="378" spans="2:13" s="255" customFormat="1" ht="45" x14ac:dyDescent="0.25">
      <c r="B378" s="155">
        <v>421</v>
      </c>
      <c r="C378" s="128" t="s">
        <v>909</v>
      </c>
      <c r="D378" s="124" t="s">
        <v>161</v>
      </c>
      <c r="E378" s="125" t="s">
        <v>421</v>
      </c>
      <c r="F378" s="125" t="s">
        <v>910</v>
      </c>
      <c r="G378" s="129" t="s">
        <v>911</v>
      </c>
      <c r="H378" s="126">
        <v>115000000</v>
      </c>
      <c r="I378" s="125" t="s">
        <v>641</v>
      </c>
      <c r="J378" s="130">
        <v>202901</v>
      </c>
      <c r="K378" s="131">
        <v>15090101</v>
      </c>
      <c r="L378" s="125" t="s">
        <v>912</v>
      </c>
      <c r="M378" s="129" t="s">
        <v>913</v>
      </c>
    </row>
    <row r="379" spans="2:13" s="255" customFormat="1" ht="45" x14ac:dyDescent="0.25">
      <c r="B379" s="155">
        <v>422</v>
      </c>
      <c r="C379" s="132" t="s">
        <v>909</v>
      </c>
      <c r="D379" s="124" t="s">
        <v>161</v>
      </c>
      <c r="E379" s="133" t="s">
        <v>443</v>
      </c>
      <c r="F379" s="134" t="s">
        <v>914</v>
      </c>
      <c r="G379" s="134" t="s">
        <v>166</v>
      </c>
      <c r="H379" s="126">
        <v>500000</v>
      </c>
      <c r="I379" s="133" t="s">
        <v>167</v>
      </c>
      <c r="J379" s="133">
        <v>504</v>
      </c>
      <c r="K379" s="133">
        <v>51140127</v>
      </c>
      <c r="L379" s="133" t="s">
        <v>915</v>
      </c>
      <c r="M379" s="133" t="s">
        <v>916</v>
      </c>
    </row>
    <row r="380" spans="2:13" s="255" customFormat="1" ht="105" x14ac:dyDescent="0.25">
      <c r="B380" s="155">
        <v>423</v>
      </c>
      <c r="C380" s="123" t="s">
        <v>909</v>
      </c>
      <c r="D380" s="124" t="s">
        <v>161</v>
      </c>
      <c r="E380" s="125" t="s">
        <v>424</v>
      </c>
      <c r="F380" s="123" t="s">
        <v>917</v>
      </c>
      <c r="G380" s="123" t="s">
        <v>166</v>
      </c>
      <c r="H380" s="126">
        <v>10000000</v>
      </c>
      <c r="I380" s="125" t="s">
        <v>167</v>
      </c>
      <c r="J380" s="125">
        <v>319</v>
      </c>
      <c r="K380" s="125">
        <v>51090103</v>
      </c>
      <c r="L380" s="133" t="s">
        <v>915</v>
      </c>
      <c r="M380" s="125" t="s">
        <v>918</v>
      </c>
    </row>
    <row r="381" spans="2:13" s="255" customFormat="1" x14ac:dyDescent="0.25">
      <c r="B381" s="155">
        <v>424</v>
      </c>
      <c r="C381" s="70" t="s">
        <v>229</v>
      </c>
      <c r="D381" s="87" t="s">
        <v>161</v>
      </c>
      <c r="E381" s="70" t="s">
        <v>919</v>
      </c>
      <c r="F381" s="70" t="s">
        <v>920</v>
      </c>
      <c r="G381" s="70">
        <v>1</v>
      </c>
      <c r="H381" s="69">
        <v>4548600</v>
      </c>
      <c r="I381" s="69">
        <v>4548600</v>
      </c>
      <c r="J381" s="69">
        <v>437</v>
      </c>
      <c r="K381" s="69">
        <v>51010601</v>
      </c>
      <c r="L381" s="69" t="s">
        <v>921</v>
      </c>
      <c r="M381" s="70" t="s">
        <v>919</v>
      </c>
    </row>
    <row r="382" spans="2:13" s="255" customFormat="1" ht="26.4" x14ac:dyDescent="0.25">
      <c r="B382" s="155">
        <v>425</v>
      </c>
      <c r="C382" s="106" t="s">
        <v>229</v>
      </c>
      <c r="D382" s="87" t="s">
        <v>161</v>
      </c>
      <c r="E382" s="70" t="s">
        <v>919</v>
      </c>
      <c r="F382" s="108" t="s">
        <v>922</v>
      </c>
      <c r="G382" s="109">
        <v>1</v>
      </c>
      <c r="H382" s="69">
        <v>4500000</v>
      </c>
      <c r="I382" s="69">
        <v>4500000</v>
      </c>
      <c r="J382" s="81">
        <v>437</v>
      </c>
      <c r="K382" s="81">
        <v>51110102</v>
      </c>
      <c r="L382" s="102" t="s">
        <v>923</v>
      </c>
      <c r="M382" s="70" t="s">
        <v>919</v>
      </c>
    </row>
    <row r="383" spans="2:13" s="255" customFormat="1" ht="26.4" x14ac:dyDescent="0.25">
      <c r="B383" s="155">
        <v>426</v>
      </c>
      <c r="C383" s="107" t="s">
        <v>229</v>
      </c>
      <c r="D383" s="87" t="s">
        <v>161</v>
      </c>
      <c r="E383" s="78" t="s">
        <v>924</v>
      </c>
      <c r="F383" s="78" t="s">
        <v>925</v>
      </c>
      <c r="G383" s="109">
        <v>1</v>
      </c>
      <c r="H383" s="69">
        <v>2000000</v>
      </c>
      <c r="I383" s="69">
        <v>2000000</v>
      </c>
      <c r="J383" s="77">
        <v>437</v>
      </c>
      <c r="K383" s="77">
        <v>51140102</v>
      </c>
      <c r="L383" s="77" t="s">
        <v>526</v>
      </c>
      <c r="M383" s="78" t="s">
        <v>924</v>
      </c>
    </row>
    <row r="384" spans="2:13" s="255" customFormat="1" ht="26.4" x14ac:dyDescent="0.25">
      <c r="B384" s="155">
        <v>427</v>
      </c>
      <c r="C384" s="70" t="s">
        <v>229</v>
      </c>
      <c r="D384" s="87" t="s">
        <v>161</v>
      </c>
      <c r="E384" s="70" t="s">
        <v>924</v>
      </c>
      <c r="F384" s="70" t="s">
        <v>926</v>
      </c>
      <c r="G384" s="70">
        <v>1</v>
      </c>
      <c r="H384" s="69">
        <v>400000</v>
      </c>
      <c r="I384" s="69">
        <v>400000</v>
      </c>
      <c r="J384" s="69">
        <v>437</v>
      </c>
      <c r="K384" s="69">
        <v>51140107</v>
      </c>
      <c r="L384" s="69" t="s">
        <v>921</v>
      </c>
      <c r="M384" s="70" t="s">
        <v>924</v>
      </c>
    </row>
    <row r="385" spans="2:13" s="255" customFormat="1" ht="26.4" x14ac:dyDescent="0.25">
      <c r="B385" s="155">
        <v>428</v>
      </c>
      <c r="C385" s="94" t="s">
        <v>229</v>
      </c>
      <c r="D385" s="87" t="s">
        <v>161</v>
      </c>
      <c r="E385" s="108" t="s">
        <v>924</v>
      </c>
      <c r="F385" s="108" t="s">
        <v>927</v>
      </c>
      <c r="G385" s="109">
        <v>1</v>
      </c>
      <c r="H385" s="69">
        <v>200000</v>
      </c>
      <c r="I385" s="69">
        <v>200000</v>
      </c>
      <c r="J385" s="77">
        <v>437</v>
      </c>
      <c r="K385" s="77">
        <v>51140115</v>
      </c>
      <c r="L385" s="77" t="s">
        <v>526</v>
      </c>
      <c r="M385" s="108" t="s">
        <v>924</v>
      </c>
    </row>
    <row r="386" spans="2:13" s="255" customFormat="1" ht="26.4" x14ac:dyDescent="0.25">
      <c r="B386" s="155">
        <v>429</v>
      </c>
      <c r="C386" s="70" t="s">
        <v>229</v>
      </c>
      <c r="D386" s="87" t="s">
        <v>161</v>
      </c>
      <c r="E386" s="70" t="s">
        <v>924</v>
      </c>
      <c r="F386" s="70" t="s">
        <v>928</v>
      </c>
      <c r="G386" s="70">
        <v>1</v>
      </c>
      <c r="H386" s="69">
        <v>3000000</v>
      </c>
      <c r="I386" s="69">
        <v>3000000</v>
      </c>
      <c r="J386" s="69">
        <v>437</v>
      </c>
      <c r="K386" s="69">
        <v>51140127</v>
      </c>
      <c r="L386" s="69" t="s">
        <v>526</v>
      </c>
      <c r="M386" s="70" t="s">
        <v>924</v>
      </c>
    </row>
    <row r="387" spans="2:13" s="255" customFormat="1" ht="26.4" x14ac:dyDescent="0.25">
      <c r="B387" s="155">
        <v>430</v>
      </c>
      <c r="C387" s="94" t="s">
        <v>229</v>
      </c>
      <c r="D387" s="87" t="s">
        <v>161</v>
      </c>
      <c r="E387" s="108" t="s">
        <v>924</v>
      </c>
      <c r="F387" s="108" t="s">
        <v>929</v>
      </c>
      <c r="G387" s="109">
        <v>1</v>
      </c>
      <c r="H387" s="69">
        <v>300000</v>
      </c>
      <c r="I387" s="69">
        <v>300000</v>
      </c>
      <c r="J387" s="69">
        <v>437</v>
      </c>
      <c r="K387" s="77">
        <v>51140128</v>
      </c>
      <c r="L387" s="77" t="s">
        <v>921</v>
      </c>
      <c r="M387" s="108" t="s">
        <v>924</v>
      </c>
    </row>
    <row r="388" spans="2:13" s="255" customFormat="1" x14ac:dyDescent="0.25">
      <c r="B388" s="155">
        <v>431</v>
      </c>
      <c r="C388" s="70" t="s">
        <v>229</v>
      </c>
      <c r="D388" s="87" t="s">
        <v>161</v>
      </c>
      <c r="E388" s="70" t="s">
        <v>919</v>
      </c>
      <c r="F388" s="70" t="s">
        <v>930</v>
      </c>
      <c r="G388" s="70">
        <v>1</v>
      </c>
      <c r="H388" s="69">
        <v>4060000</v>
      </c>
      <c r="I388" s="69">
        <v>4060000</v>
      </c>
      <c r="J388" s="69">
        <v>437</v>
      </c>
      <c r="K388" s="69">
        <v>51140129</v>
      </c>
      <c r="L388" s="69" t="s">
        <v>921</v>
      </c>
      <c r="M388" s="70" t="s">
        <v>919</v>
      </c>
    </row>
    <row r="389" spans="2:13" s="255" customFormat="1" ht="26.4" x14ac:dyDescent="0.25">
      <c r="B389" s="155">
        <v>432</v>
      </c>
      <c r="C389" s="94" t="s">
        <v>229</v>
      </c>
      <c r="D389" s="87" t="s">
        <v>161</v>
      </c>
      <c r="E389" s="108" t="s">
        <v>924</v>
      </c>
      <c r="F389" s="108" t="s">
        <v>931</v>
      </c>
      <c r="G389" s="109">
        <v>1</v>
      </c>
      <c r="H389" s="69">
        <v>200000</v>
      </c>
      <c r="I389" s="69">
        <v>200000</v>
      </c>
      <c r="J389" s="69">
        <v>437</v>
      </c>
      <c r="K389" s="77">
        <v>51140130</v>
      </c>
      <c r="L389" s="77" t="s">
        <v>921</v>
      </c>
      <c r="M389" s="108" t="s">
        <v>924</v>
      </c>
    </row>
    <row r="390" spans="2:13" s="255" customFormat="1" ht="26.4" x14ac:dyDescent="0.25">
      <c r="B390" s="155">
        <v>433</v>
      </c>
      <c r="C390" s="70" t="s">
        <v>229</v>
      </c>
      <c r="D390" s="87" t="s">
        <v>161</v>
      </c>
      <c r="E390" s="70" t="s">
        <v>924</v>
      </c>
      <c r="F390" s="70" t="s">
        <v>932</v>
      </c>
      <c r="G390" s="70">
        <v>1</v>
      </c>
      <c r="H390" s="69">
        <v>1000000</v>
      </c>
      <c r="I390" s="69">
        <v>1000000</v>
      </c>
      <c r="J390" s="69">
        <v>437</v>
      </c>
      <c r="K390" s="69">
        <v>51140133</v>
      </c>
      <c r="L390" s="69" t="s">
        <v>526</v>
      </c>
      <c r="M390" s="70" t="s">
        <v>924</v>
      </c>
    </row>
    <row r="391" spans="2:13" s="255" customFormat="1" ht="26.4" x14ac:dyDescent="0.25">
      <c r="B391" s="155">
        <v>434</v>
      </c>
      <c r="C391" s="94" t="s">
        <v>229</v>
      </c>
      <c r="D391" s="87" t="s">
        <v>161</v>
      </c>
      <c r="E391" s="108" t="s">
        <v>924</v>
      </c>
      <c r="F391" s="108" t="s">
        <v>933</v>
      </c>
      <c r="G391" s="109">
        <v>1</v>
      </c>
      <c r="H391" s="69">
        <v>2500000</v>
      </c>
      <c r="I391" s="69">
        <v>2500000</v>
      </c>
      <c r="J391" s="69">
        <v>437</v>
      </c>
      <c r="K391" s="77">
        <v>51140137</v>
      </c>
      <c r="L391" s="77" t="s">
        <v>921</v>
      </c>
      <c r="M391" s="108" t="s">
        <v>924</v>
      </c>
    </row>
    <row r="392" spans="2:13" s="255" customFormat="1" x14ac:dyDescent="0.25">
      <c r="B392" s="155">
        <v>435</v>
      </c>
      <c r="C392" s="70" t="s">
        <v>229</v>
      </c>
      <c r="D392" s="87" t="s">
        <v>161</v>
      </c>
      <c r="E392" s="70" t="s">
        <v>317</v>
      </c>
      <c r="F392" s="70" t="s">
        <v>934</v>
      </c>
      <c r="G392" s="70">
        <v>1</v>
      </c>
      <c r="H392" s="69">
        <v>1000000</v>
      </c>
      <c r="I392" s="69">
        <v>1000000</v>
      </c>
      <c r="J392" s="69">
        <v>437</v>
      </c>
      <c r="K392" s="69">
        <v>51080105</v>
      </c>
      <c r="L392" s="69" t="s">
        <v>921</v>
      </c>
      <c r="M392" s="70" t="s">
        <v>317</v>
      </c>
    </row>
    <row r="393" spans="2:13" s="255" customFormat="1" ht="26.4" x14ac:dyDescent="0.25">
      <c r="B393" s="155">
        <v>436</v>
      </c>
      <c r="C393" s="94" t="s">
        <v>229</v>
      </c>
      <c r="D393" s="87" t="s">
        <v>161</v>
      </c>
      <c r="E393" s="70" t="s">
        <v>317</v>
      </c>
      <c r="F393" s="108" t="s">
        <v>935</v>
      </c>
      <c r="G393" s="109">
        <v>1</v>
      </c>
      <c r="H393" s="69">
        <v>800000</v>
      </c>
      <c r="I393" s="69">
        <v>800000</v>
      </c>
      <c r="J393" s="69">
        <v>437</v>
      </c>
      <c r="K393" s="77">
        <v>51090102</v>
      </c>
      <c r="L393" s="77" t="s">
        <v>526</v>
      </c>
      <c r="M393" s="70" t="s">
        <v>317</v>
      </c>
    </row>
    <row r="394" spans="2:13" s="255" customFormat="1" ht="26.4" x14ac:dyDescent="0.25">
      <c r="B394" s="155">
        <v>437</v>
      </c>
      <c r="C394" s="70" t="s">
        <v>229</v>
      </c>
      <c r="D394" s="87" t="s">
        <v>161</v>
      </c>
      <c r="E394" s="70" t="s">
        <v>924</v>
      </c>
      <c r="F394" s="70" t="s">
        <v>936</v>
      </c>
      <c r="G394" s="70">
        <v>1</v>
      </c>
      <c r="H394" s="69">
        <v>400000</v>
      </c>
      <c r="I394" s="69">
        <v>400000</v>
      </c>
      <c r="J394" s="69">
        <v>437</v>
      </c>
      <c r="K394" s="69">
        <v>51070801</v>
      </c>
      <c r="L394" s="69" t="s">
        <v>921</v>
      </c>
      <c r="M394" s="70" t="s">
        <v>924</v>
      </c>
    </row>
    <row r="395" spans="2:13" s="255" customFormat="1" ht="26.4" x14ac:dyDescent="0.25">
      <c r="B395" s="155">
        <v>438</v>
      </c>
      <c r="C395" s="94" t="s">
        <v>229</v>
      </c>
      <c r="D395" s="87" t="s">
        <v>161</v>
      </c>
      <c r="E395" s="108" t="s">
        <v>924</v>
      </c>
      <c r="F395" s="108" t="s">
        <v>937</v>
      </c>
      <c r="G395" s="109">
        <v>1</v>
      </c>
      <c r="H395" s="69">
        <v>8200000</v>
      </c>
      <c r="I395" s="69">
        <v>8200000</v>
      </c>
      <c r="J395" s="69">
        <v>437</v>
      </c>
      <c r="K395" s="77">
        <v>51060201</v>
      </c>
      <c r="L395" s="77" t="s">
        <v>172</v>
      </c>
      <c r="M395" s="108" t="s">
        <v>924</v>
      </c>
    </row>
    <row r="396" spans="2:13" s="255" customFormat="1" ht="92.4" x14ac:dyDescent="0.25">
      <c r="B396" s="155">
        <v>439</v>
      </c>
      <c r="C396" s="69" t="s">
        <v>938</v>
      </c>
      <c r="D396" s="69" t="s">
        <v>161</v>
      </c>
      <c r="E396" s="69" t="s">
        <v>939</v>
      </c>
      <c r="F396" s="69" t="s">
        <v>940</v>
      </c>
      <c r="G396" s="69" t="s">
        <v>166</v>
      </c>
      <c r="H396" s="135">
        <v>190257200</v>
      </c>
      <c r="I396" s="69" t="s">
        <v>641</v>
      </c>
      <c r="J396" s="69">
        <v>2001000351</v>
      </c>
      <c r="K396" s="69">
        <v>16080101</v>
      </c>
      <c r="L396" s="69" t="s">
        <v>611</v>
      </c>
      <c r="M396" s="102" t="s">
        <v>941</v>
      </c>
    </row>
    <row r="397" spans="2:13" s="255" customFormat="1" ht="79.2" x14ac:dyDescent="0.25">
      <c r="B397" s="155">
        <v>440</v>
      </c>
      <c r="C397" s="81" t="s">
        <v>942</v>
      </c>
      <c r="D397" s="69" t="s">
        <v>161</v>
      </c>
      <c r="E397" s="69" t="s">
        <v>443</v>
      </c>
      <c r="F397" s="69" t="s">
        <v>943</v>
      </c>
      <c r="G397" s="102" t="s">
        <v>166</v>
      </c>
      <c r="H397" s="135">
        <v>2700000</v>
      </c>
      <c r="I397" s="81" t="s">
        <v>497</v>
      </c>
      <c r="J397" s="81">
        <v>350</v>
      </c>
      <c r="K397" s="81">
        <v>51050201</v>
      </c>
      <c r="L397" s="102" t="s">
        <v>944</v>
      </c>
      <c r="M397" s="81" t="s">
        <v>417</v>
      </c>
    </row>
    <row r="398" spans="2:13" s="255" customFormat="1" ht="39.6" x14ac:dyDescent="0.25">
      <c r="B398" s="155">
        <v>441</v>
      </c>
      <c r="C398" s="81" t="s">
        <v>942</v>
      </c>
      <c r="D398" s="69" t="s">
        <v>161</v>
      </c>
      <c r="E398" s="69" t="s">
        <v>945</v>
      </c>
      <c r="F398" s="69" t="s">
        <v>946</v>
      </c>
      <c r="G398" s="102" t="s">
        <v>166</v>
      </c>
      <c r="H398" s="135">
        <v>400000</v>
      </c>
      <c r="I398" s="81" t="s">
        <v>497</v>
      </c>
      <c r="J398" s="81">
        <v>350</v>
      </c>
      <c r="K398" s="81">
        <v>51140102</v>
      </c>
      <c r="L398" s="102" t="s">
        <v>944</v>
      </c>
      <c r="M398" s="102" t="s">
        <v>424</v>
      </c>
    </row>
    <row r="399" spans="2:13" s="255" customFormat="1" ht="39.6" x14ac:dyDescent="0.25">
      <c r="B399" s="155">
        <v>442</v>
      </c>
      <c r="C399" s="81" t="s">
        <v>942</v>
      </c>
      <c r="D399" s="69" t="s">
        <v>161</v>
      </c>
      <c r="E399" s="69" t="s">
        <v>443</v>
      </c>
      <c r="F399" s="69" t="s">
        <v>947</v>
      </c>
      <c r="G399" s="102" t="s">
        <v>166</v>
      </c>
      <c r="H399" s="135">
        <v>400000</v>
      </c>
      <c r="I399" s="81" t="s">
        <v>497</v>
      </c>
      <c r="J399" s="81">
        <v>350</v>
      </c>
      <c r="K399" s="81">
        <v>51140102</v>
      </c>
      <c r="L399" s="102" t="s">
        <v>944</v>
      </c>
      <c r="M399" s="102" t="s">
        <v>417</v>
      </c>
    </row>
    <row r="400" spans="2:13" s="255" customFormat="1" ht="39.6" x14ac:dyDescent="0.25">
      <c r="B400" s="155">
        <v>443</v>
      </c>
      <c r="C400" s="81" t="s">
        <v>942</v>
      </c>
      <c r="D400" s="69" t="s">
        <v>161</v>
      </c>
      <c r="E400" s="69" t="s">
        <v>421</v>
      </c>
      <c r="F400" s="69" t="s">
        <v>948</v>
      </c>
      <c r="G400" s="102" t="s">
        <v>166</v>
      </c>
      <c r="H400" s="135">
        <v>400000</v>
      </c>
      <c r="I400" s="81" t="s">
        <v>497</v>
      </c>
      <c r="J400" s="81">
        <v>350</v>
      </c>
      <c r="K400" s="81">
        <v>51140102</v>
      </c>
      <c r="L400" s="102" t="s">
        <v>944</v>
      </c>
      <c r="M400" s="102" t="s">
        <v>452</v>
      </c>
    </row>
    <row r="401" spans="2:13" s="255" customFormat="1" ht="39.6" x14ac:dyDescent="0.25">
      <c r="B401" s="155">
        <v>444</v>
      </c>
      <c r="C401" s="81" t="s">
        <v>942</v>
      </c>
      <c r="D401" s="69" t="s">
        <v>161</v>
      </c>
      <c r="E401" s="69" t="s">
        <v>452</v>
      </c>
      <c r="F401" s="69" t="s">
        <v>949</v>
      </c>
      <c r="G401" s="102" t="s">
        <v>166</v>
      </c>
      <c r="H401" s="135">
        <v>400000</v>
      </c>
      <c r="I401" s="81" t="s">
        <v>497</v>
      </c>
      <c r="J401" s="81">
        <v>350</v>
      </c>
      <c r="K401" s="81">
        <v>51140102</v>
      </c>
      <c r="L401" s="102" t="s">
        <v>944</v>
      </c>
      <c r="M401" s="102" t="s">
        <v>484</v>
      </c>
    </row>
    <row r="402" spans="2:13" s="255" customFormat="1" ht="26.4" x14ac:dyDescent="0.25">
      <c r="B402" s="155">
        <v>445</v>
      </c>
      <c r="C402" s="81" t="s">
        <v>950</v>
      </c>
      <c r="D402" s="69" t="s">
        <v>161</v>
      </c>
      <c r="E402" s="69" t="s">
        <v>417</v>
      </c>
      <c r="F402" s="69" t="s">
        <v>951</v>
      </c>
      <c r="G402" s="102" t="s">
        <v>166</v>
      </c>
      <c r="H402" s="135">
        <v>5000000</v>
      </c>
      <c r="I402" s="81" t="s">
        <v>497</v>
      </c>
      <c r="J402" s="81">
        <v>350</v>
      </c>
      <c r="K402" s="81">
        <v>51010601</v>
      </c>
      <c r="L402" s="102" t="s">
        <v>233</v>
      </c>
      <c r="M402" s="102" t="s">
        <v>417</v>
      </c>
    </row>
    <row r="403" spans="2:13" s="255" customFormat="1" ht="26.4" x14ac:dyDescent="0.25">
      <c r="B403" s="155">
        <v>446</v>
      </c>
      <c r="C403" s="81" t="s">
        <v>950</v>
      </c>
      <c r="D403" s="69" t="s">
        <v>161</v>
      </c>
      <c r="E403" s="69" t="s">
        <v>448</v>
      </c>
      <c r="F403" s="69" t="s">
        <v>951</v>
      </c>
      <c r="G403" s="102" t="s">
        <v>166</v>
      </c>
      <c r="H403" s="135">
        <v>5000000</v>
      </c>
      <c r="I403" s="81" t="s">
        <v>497</v>
      </c>
      <c r="J403" s="81">
        <v>350</v>
      </c>
      <c r="K403" s="81">
        <v>51010601</v>
      </c>
      <c r="L403" s="102" t="s">
        <v>233</v>
      </c>
      <c r="M403" s="102" t="s">
        <v>448</v>
      </c>
    </row>
    <row r="404" spans="2:13" s="255" customFormat="1" ht="26.4" x14ac:dyDescent="0.25">
      <c r="B404" s="155">
        <v>447</v>
      </c>
      <c r="C404" s="136" t="s">
        <v>950</v>
      </c>
      <c r="D404" s="69" t="s">
        <v>161</v>
      </c>
      <c r="E404" s="69" t="s">
        <v>417</v>
      </c>
      <c r="F404" s="266" t="s">
        <v>952</v>
      </c>
      <c r="G404" s="102" t="s">
        <v>166</v>
      </c>
      <c r="H404" s="135">
        <v>8200000</v>
      </c>
      <c r="I404" s="81" t="s">
        <v>497</v>
      </c>
      <c r="J404" s="81">
        <v>350</v>
      </c>
      <c r="K404" s="81">
        <v>51110102</v>
      </c>
      <c r="L404" s="102" t="s">
        <v>233</v>
      </c>
      <c r="M404" s="81" t="s">
        <v>417</v>
      </c>
    </row>
    <row r="405" spans="2:13" s="255" customFormat="1" ht="26.4" x14ac:dyDescent="0.25">
      <c r="B405" s="155">
        <v>448</v>
      </c>
      <c r="C405" s="136" t="s">
        <v>950</v>
      </c>
      <c r="D405" s="69" t="s">
        <v>161</v>
      </c>
      <c r="E405" s="69" t="s">
        <v>448</v>
      </c>
      <c r="F405" s="266" t="s">
        <v>952</v>
      </c>
      <c r="G405" s="102" t="s">
        <v>166</v>
      </c>
      <c r="H405" s="135">
        <v>8200000</v>
      </c>
      <c r="I405" s="81" t="s">
        <v>497</v>
      </c>
      <c r="J405" s="81">
        <v>350</v>
      </c>
      <c r="K405" s="81">
        <v>51110102</v>
      </c>
      <c r="L405" s="102" t="s">
        <v>233</v>
      </c>
      <c r="M405" s="81" t="s">
        <v>448</v>
      </c>
    </row>
    <row r="406" spans="2:13" s="255" customFormat="1" ht="26.4" x14ac:dyDescent="0.25">
      <c r="B406" s="155">
        <v>449</v>
      </c>
      <c r="C406" s="136" t="s">
        <v>950</v>
      </c>
      <c r="D406" s="69" t="s">
        <v>161</v>
      </c>
      <c r="E406" s="69" t="s">
        <v>953</v>
      </c>
      <c r="F406" s="69" t="s">
        <v>954</v>
      </c>
      <c r="G406" s="102" t="s">
        <v>166</v>
      </c>
      <c r="H406" s="135">
        <v>5100000</v>
      </c>
      <c r="I406" s="81" t="s">
        <v>497</v>
      </c>
      <c r="J406" s="81">
        <v>350</v>
      </c>
      <c r="K406" s="81">
        <v>51140105</v>
      </c>
      <c r="L406" s="102" t="s">
        <v>233</v>
      </c>
      <c r="M406" s="102" t="s">
        <v>955</v>
      </c>
    </row>
    <row r="407" spans="2:13" s="255" customFormat="1" ht="39.6" x14ac:dyDescent="0.25">
      <c r="B407" s="155">
        <v>450</v>
      </c>
      <c r="C407" s="81" t="s">
        <v>942</v>
      </c>
      <c r="D407" s="69" t="s">
        <v>161</v>
      </c>
      <c r="E407" s="69" t="s">
        <v>953</v>
      </c>
      <c r="F407" s="69" t="s">
        <v>956</v>
      </c>
      <c r="G407" s="102" t="s">
        <v>166</v>
      </c>
      <c r="H407" s="135">
        <v>1200000</v>
      </c>
      <c r="I407" s="81" t="s">
        <v>497</v>
      </c>
      <c r="J407" s="81">
        <v>350</v>
      </c>
      <c r="K407" s="81">
        <v>51140110</v>
      </c>
      <c r="L407" s="102" t="s">
        <v>944</v>
      </c>
      <c r="M407" s="102" t="s">
        <v>955</v>
      </c>
    </row>
    <row r="408" spans="2:13" s="255" customFormat="1" ht="39.6" x14ac:dyDescent="0.25">
      <c r="B408" s="155">
        <v>451</v>
      </c>
      <c r="C408" s="81" t="s">
        <v>942</v>
      </c>
      <c r="D408" s="69" t="s">
        <v>161</v>
      </c>
      <c r="E408" s="69" t="s">
        <v>443</v>
      </c>
      <c r="F408" s="69" t="s">
        <v>957</v>
      </c>
      <c r="G408" s="102" t="s">
        <v>166</v>
      </c>
      <c r="H408" s="135">
        <v>120800</v>
      </c>
      <c r="I408" s="81" t="s">
        <v>497</v>
      </c>
      <c r="J408" s="81">
        <v>350</v>
      </c>
      <c r="K408" s="81">
        <v>51140115</v>
      </c>
      <c r="L408" s="102" t="s">
        <v>944</v>
      </c>
      <c r="M408" s="81" t="s">
        <v>417</v>
      </c>
    </row>
    <row r="409" spans="2:13" s="255" customFormat="1" ht="39.6" x14ac:dyDescent="0.25">
      <c r="B409" s="155">
        <v>452</v>
      </c>
      <c r="C409" s="81" t="s">
        <v>942</v>
      </c>
      <c r="D409" s="69" t="s">
        <v>161</v>
      </c>
      <c r="E409" s="69" t="s">
        <v>452</v>
      </c>
      <c r="F409" s="69" t="s">
        <v>957</v>
      </c>
      <c r="G409" s="102" t="s">
        <v>166</v>
      </c>
      <c r="H409" s="135">
        <v>120800</v>
      </c>
      <c r="I409" s="81" t="s">
        <v>497</v>
      </c>
      <c r="J409" s="81">
        <v>350</v>
      </c>
      <c r="K409" s="81">
        <v>51140115</v>
      </c>
      <c r="L409" s="102" t="s">
        <v>944</v>
      </c>
      <c r="M409" s="102" t="s">
        <v>484</v>
      </c>
    </row>
    <row r="410" spans="2:13" s="255" customFormat="1" ht="39.6" x14ac:dyDescent="0.25">
      <c r="B410" s="155">
        <v>453</v>
      </c>
      <c r="C410" s="81" t="s">
        <v>942</v>
      </c>
      <c r="D410" s="69" t="s">
        <v>161</v>
      </c>
      <c r="E410" s="69" t="s">
        <v>424</v>
      </c>
      <c r="F410" s="69" t="s">
        <v>958</v>
      </c>
      <c r="G410" s="102" t="s">
        <v>166</v>
      </c>
      <c r="H410" s="135">
        <v>3129000</v>
      </c>
      <c r="I410" s="81" t="s">
        <v>497</v>
      </c>
      <c r="J410" s="81">
        <v>350</v>
      </c>
      <c r="K410" s="81">
        <v>51140144</v>
      </c>
      <c r="L410" s="102" t="s">
        <v>944</v>
      </c>
      <c r="M410" s="81" t="s">
        <v>443</v>
      </c>
    </row>
    <row r="411" spans="2:13" s="255" customFormat="1" ht="39.6" x14ac:dyDescent="0.25">
      <c r="B411" s="155">
        <v>454</v>
      </c>
      <c r="C411" s="81" t="s">
        <v>942</v>
      </c>
      <c r="D411" s="69" t="s">
        <v>161</v>
      </c>
      <c r="E411" s="69" t="s">
        <v>452</v>
      </c>
      <c r="F411" s="69" t="s">
        <v>959</v>
      </c>
      <c r="G411" s="102" t="s">
        <v>166</v>
      </c>
      <c r="H411" s="135">
        <v>3129000</v>
      </c>
      <c r="I411" s="81" t="s">
        <v>497</v>
      </c>
      <c r="J411" s="81">
        <v>350</v>
      </c>
      <c r="K411" s="81">
        <v>51140144</v>
      </c>
      <c r="L411" s="102" t="s">
        <v>944</v>
      </c>
      <c r="M411" s="102" t="s">
        <v>484</v>
      </c>
    </row>
    <row r="412" spans="2:13" s="255" customFormat="1" ht="39.6" x14ac:dyDescent="0.25">
      <c r="B412" s="155">
        <v>455</v>
      </c>
      <c r="C412" s="81" t="s">
        <v>942</v>
      </c>
      <c r="D412" s="69" t="s">
        <v>161</v>
      </c>
      <c r="E412" s="69" t="s">
        <v>443</v>
      </c>
      <c r="F412" s="69" t="s">
        <v>960</v>
      </c>
      <c r="G412" s="102" t="s">
        <v>166</v>
      </c>
      <c r="H412" s="135">
        <v>1200000</v>
      </c>
      <c r="I412" s="81" t="s">
        <v>497</v>
      </c>
      <c r="J412" s="81">
        <v>350</v>
      </c>
      <c r="K412" s="81">
        <v>51140125</v>
      </c>
      <c r="L412" s="102" t="s">
        <v>944</v>
      </c>
      <c r="M412" s="81" t="s">
        <v>417</v>
      </c>
    </row>
    <row r="413" spans="2:13" s="255" customFormat="1" ht="39.6" x14ac:dyDescent="0.25">
      <c r="B413" s="155">
        <v>456</v>
      </c>
      <c r="C413" s="81" t="s">
        <v>942</v>
      </c>
      <c r="D413" s="69" t="s">
        <v>161</v>
      </c>
      <c r="E413" s="69" t="s">
        <v>484</v>
      </c>
      <c r="F413" s="69" t="s">
        <v>961</v>
      </c>
      <c r="G413" s="102" t="s">
        <v>166</v>
      </c>
      <c r="H413" s="135">
        <v>800000</v>
      </c>
      <c r="I413" s="81" t="s">
        <v>497</v>
      </c>
      <c r="J413" s="81">
        <v>350</v>
      </c>
      <c r="K413" s="81">
        <v>51140125</v>
      </c>
      <c r="L413" s="102" t="s">
        <v>944</v>
      </c>
      <c r="M413" s="81" t="s">
        <v>448</v>
      </c>
    </row>
    <row r="414" spans="2:13" s="255" customFormat="1" ht="39.6" x14ac:dyDescent="0.25">
      <c r="B414" s="155">
        <v>457</v>
      </c>
      <c r="C414" s="81" t="s">
        <v>942</v>
      </c>
      <c r="D414" s="69" t="s">
        <v>161</v>
      </c>
      <c r="E414" s="69" t="s">
        <v>424</v>
      </c>
      <c r="F414" s="69" t="s">
        <v>962</v>
      </c>
      <c r="G414" s="102" t="s">
        <v>166</v>
      </c>
      <c r="H414" s="135">
        <v>3500000</v>
      </c>
      <c r="I414" s="81" t="s">
        <v>497</v>
      </c>
      <c r="J414" s="81">
        <v>350</v>
      </c>
      <c r="K414" s="81">
        <v>51140122</v>
      </c>
      <c r="L414" s="102" t="s">
        <v>944</v>
      </c>
      <c r="M414" s="81" t="s">
        <v>443</v>
      </c>
    </row>
    <row r="415" spans="2:13" s="255" customFormat="1" ht="39.6" x14ac:dyDescent="0.25">
      <c r="B415" s="155">
        <v>458</v>
      </c>
      <c r="C415" s="81" t="s">
        <v>942</v>
      </c>
      <c r="D415" s="69" t="s">
        <v>161</v>
      </c>
      <c r="E415" s="69" t="s">
        <v>484</v>
      </c>
      <c r="F415" s="69" t="s">
        <v>962</v>
      </c>
      <c r="G415" s="102" t="s">
        <v>166</v>
      </c>
      <c r="H415" s="135">
        <v>3500000</v>
      </c>
      <c r="I415" s="81" t="s">
        <v>497</v>
      </c>
      <c r="J415" s="81">
        <v>350</v>
      </c>
      <c r="K415" s="81">
        <v>51140122</v>
      </c>
      <c r="L415" s="102" t="s">
        <v>944</v>
      </c>
      <c r="M415" s="81" t="s">
        <v>448</v>
      </c>
    </row>
    <row r="416" spans="2:13" s="255" customFormat="1" ht="52.8" x14ac:dyDescent="0.25">
      <c r="B416" s="155">
        <v>459</v>
      </c>
      <c r="C416" s="81" t="s">
        <v>942</v>
      </c>
      <c r="D416" s="69" t="s">
        <v>161</v>
      </c>
      <c r="E416" s="69" t="s">
        <v>443</v>
      </c>
      <c r="F416" s="69" t="s">
        <v>963</v>
      </c>
      <c r="G416" s="102" t="s">
        <v>166</v>
      </c>
      <c r="H416" s="135">
        <v>2000000</v>
      </c>
      <c r="I416" s="81" t="s">
        <v>497</v>
      </c>
      <c r="J416" s="81">
        <v>350</v>
      </c>
      <c r="K416" s="81">
        <v>51140127</v>
      </c>
      <c r="L416" s="102" t="s">
        <v>944</v>
      </c>
      <c r="M416" s="81" t="s">
        <v>417</v>
      </c>
    </row>
    <row r="417" spans="2:13" s="255" customFormat="1" ht="39.6" x14ac:dyDescent="0.25">
      <c r="B417" s="155">
        <v>460</v>
      </c>
      <c r="C417" s="81" t="s">
        <v>942</v>
      </c>
      <c r="D417" s="69" t="s">
        <v>161</v>
      </c>
      <c r="E417" s="69" t="s">
        <v>472</v>
      </c>
      <c r="F417" s="69" t="s">
        <v>964</v>
      </c>
      <c r="G417" s="102" t="s">
        <v>166</v>
      </c>
      <c r="H417" s="135">
        <v>1200000</v>
      </c>
      <c r="I417" s="81" t="s">
        <v>497</v>
      </c>
      <c r="J417" s="81">
        <v>350</v>
      </c>
      <c r="K417" s="81">
        <v>51140127</v>
      </c>
      <c r="L417" s="102" t="s">
        <v>944</v>
      </c>
      <c r="M417" s="81" t="s">
        <v>965</v>
      </c>
    </row>
    <row r="418" spans="2:13" s="255" customFormat="1" ht="39.6" x14ac:dyDescent="0.25">
      <c r="B418" s="155">
        <v>461</v>
      </c>
      <c r="C418" s="102" t="s">
        <v>942</v>
      </c>
      <c r="D418" s="69" t="s">
        <v>161</v>
      </c>
      <c r="E418" s="77" t="s">
        <v>484</v>
      </c>
      <c r="F418" s="77" t="s">
        <v>964</v>
      </c>
      <c r="G418" s="77" t="s">
        <v>166</v>
      </c>
      <c r="H418" s="135">
        <v>1600000</v>
      </c>
      <c r="I418" s="77" t="s">
        <v>497</v>
      </c>
      <c r="J418" s="77">
        <v>350</v>
      </c>
      <c r="K418" s="77">
        <v>51140127</v>
      </c>
      <c r="L418" s="77" t="s">
        <v>944</v>
      </c>
      <c r="M418" s="77" t="s">
        <v>448</v>
      </c>
    </row>
    <row r="419" spans="2:13" s="255" customFormat="1" ht="26.4" x14ac:dyDescent="0.25">
      <c r="B419" s="155">
        <v>462</v>
      </c>
      <c r="C419" s="69" t="s">
        <v>950</v>
      </c>
      <c r="D419" s="69" t="s">
        <v>161</v>
      </c>
      <c r="E419" s="69" t="s">
        <v>417</v>
      </c>
      <c r="F419" s="69" t="s">
        <v>966</v>
      </c>
      <c r="G419" s="69" t="s">
        <v>166</v>
      </c>
      <c r="H419" s="135">
        <v>2550000</v>
      </c>
      <c r="I419" s="69" t="s">
        <v>497</v>
      </c>
      <c r="J419" s="69">
        <v>350</v>
      </c>
      <c r="K419" s="69">
        <v>51140129</v>
      </c>
      <c r="L419" s="69" t="s">
        <v>233</v>
      </c>
      <c r="M419" s="69" t="s">
        <v>417</v>
      </c>
    </row>
    <row r="420" spans="2:13" s="255" customFormat="1" ht="26.4" x14ac:dyDescent="0.25">
      <c r="B420" s="155">
        <v>463</v>
      </c>
      <c r="C420" s="69" t="s">
        <v>950</v>
      </c>
      <c r="D420" s="69" t="s">
        <v>161</v>
      </c>
      <c r="E420" s="69" t="s">
        <v>448</v>
      </c>
      <c r="F420" s="69" t="s">
        <v>966</v>
      </c>
      <c r="G420" s="69" t="s">
        <v>166</v>
      </c>
      <c r="H420" s="135">
        <v>2550000</v>
      </c>
      <c r="I420" s="69" t="s">
        <v>497</v>
      </c>
      <c r="J420" s="69">
        <v>350</v>
      </c>
      <c r="K420" s="69">
        <v>51140129</v>
      </c>
      <c r="L420" s="69" t="s">
        <v>233</v>
      </c>
      <c r="M420" s="69" t="s">
        <v>448</v>
      </c>
    </row>
    <row r="421" spans="2:13" s="255" customFormat="1" ht="39.6" x14ac:dyDescent="0.25">
      <c r="B421" s="155">
        <v>464</v>
      </c>
      <c r="C421" s="69" t="s">
        <v>942</v>
      </c>
      <c r="D421" s="69" t="s">
        <v>161</v>
      </c>
      <c r="E421" s="69" t="s">
        <v>417</v>
      </c>
      <c r="F421" s="69" t="s">
        <v>967</v>
      </c>
      <c r="G421" s="69" t="s">
        <v>166</v>
      </c>
      <c r="H421" s="135">
        <v>1530000</v>
      </c>
      <c r="I421" s="69" t="s">
        <v>497</v>
      </c>
      <c r="J421" s="69">
        <v>350</v>
      </c>
      <c r="K421" s="69">
        <v>51090110</v>
      </c>
      <c r="L421" s="69" t="s">
        <v>944</v>
      </c>
      <c r="M421" s="69" t="s">
        <v>472</v>
      </c>
    </row>
    <row r="422" spans="2:13" s="255" customFormat="1" ht="39.6" x14ac:dyDescent="0.25">
      <c r="B422" s="155">
        <v>465</v>
      </c>
      <c r="C422" s="69" t="s">
        <v>942</v>
      </c>
      <c r="D422" s="69" t="s">
        <v>161</v>
      </c>
      <c r="E422" s="69" t="s">
        <v>421</v>
      </c>
      <c r="F422" s="69" t="s">
        <v>967</v>
      </c>
      <c r="G422" s="69" t="s">
        <v>166</v>
      </c>
      <c r="H422" s="135">
        <v>1530000</v>
      </c>
      <c r="I422" s="69" t="s">
        <v>497</v>
      </c>
      <c r="J422" s="69">
        <v>350</v>
      </c>
      <c r="K422" s="69">
        <v>51090110</v>
      </c>
      <c r="L422" s="69" t="s">
        <v>944</v>
      </c>
      <c r="M422" s="69" t="s">
        <v>452</v>
      </c>
    </row>
    <row r="423" spans="2:13" s="255" customFormat="1" ht="39.6" x14ac:dyDescent="0.25">
      <c r="B423" s="155">
        <v>466</v>
      </c>
      <c r="C423" s="69" t="s">
        <v>942</v>
      </c>
      <c r="D423" s="69" t="s">
        <v>161</v>
      </c>
      <c r="E423" s="69" t="s">
        <v>417</v>
      </c>
      <c r="F423" s="69" t="s">
        <v>968</v>
      </c>
      <c r="G423" s="69" t="s">
        <v>166</v>
      </c>
      <c r="H423" s="135">
        <v>12000000</v>
      </c>
      <c r="I423" s="69" t="s">
        <v>497</v>
      </c>
      <c r="J423" s="69">
        <v>350</v>
      </c>
      <c r="K423" s="69">
        <v>51090103</v>
      </c>
      <c r="L423" s="69" t="s">
        <v>944</v>
      </c>
      <c r="M423" s="69" t="s">
        <v>472</v>
      </c>
    </row>
    <row r="424" spans="2:13" s="255" customFormat="1" ht="39.6" x14ac:dyDescent="0.25">
      <c r="B424" s="155">
        <v>467</v>
      </c>
      <c r="C424" s="69" t="s">
        <v>942</v>
      </c>
      <c r="D424" s="69" t="s">
        <v>161</v>
      </c>
      <c r="E424" s="69" t="s">
        <v>448</v>
      </c>
      <c r="F424" s="69" t="s">
        <v>968</v>
      </c>
      <c r="G424" s="69" t="s">
        <v>166</v>
      </c>
      <c r="H424" s="135">
        <v>8400000</v>
      </c>
      <c r="I424" s="69" t="s">
        <v>497</v>
      </c>
      <c r="J424" s="69">
        <v>350</v>
      </c>
      <c r="K424" s="69">
        <v>51090103</v>
      </c>
      <c r="L424" s="69" t="s">
        <v>944</v>
      </c>
      <c r="M424" s="69" t="s">
        <v>452</v>
      </c>
    </row>
    <row r="425" spans="2:13" s="255" customFormat="1" ht="39.6" x14ac:dyDescent="0.25">
      <c r="B425" s="155">
        <v>468</v>
      </c>
      <c r="C425" s="69" t="s">
        <v>942</v>
      </c>
      <c r="D425" s="69" t="s">
        <v>161</v>
      </c>
      <c r="E425" s="69" t="s">
        <v>969</v>
      </c>
      <c r="F425" s="69" t="s">
        <v>970</v>
      </c>
      <c r="G425" s="69" t="s">
        <v>166</v>
      </c>
      <c r="H425" s="135">
        <v>1000000</v>
      </c>
      <c r="I425" s="69" t="s">
        <v>497</v>
      </c>
      <c r="J425" s="69">
        <v>350</v>
      </c>
      <c r="K425" s="69">
        <v>51090104</v>
      </c>
      <c r="L425" s="69" t="s">
        <v>944</v>
      </c>
      <c r="M425" s="69" t="s">
        <v>971</v>
      </c>
    </row>
    <row r="426" spans="2:13" s="255" customFormat="1" ht="39.6" x14ac:dyDescent="0.25">
      <c r="B426" s="155">
        <v>469</v>
      </c>
      <c r="C426" s="69" t="s">
        <v>942</v>
      </c>
      <c r="D426" s="69" t="s">
        <v>161</v>
      </c>
      <c r="E426" s="69" t="s">
        <v>969</v>
      </c>
      <c r="F426" s="69" t="s">
        <v>972</v>
      </c>
      <c r="G426" s="69" t="s">
        <v>166</v>
      </c>
      <c r="H426" s="135">
        <v>1225000</v>
      </c>
      <c r="I426" s="69" t="s">
        <v>497</v>
      </c>
      <c r="J426" s="69">
        <v>350</v>
      </c>
      <c r="K426" s="69">
        <v>51090105</v>
      </c>
      <c r="L426" s="69" t="s">
        <v>944</v>
      </c>
      <c r="M426" s="69" t="s">
        <v>973</v>
      </c>
    </row>
    <row r="427" spans="2:13" s="255" customFormat="1" ht="39.6" x14ac:dyDescent="0.25">
      <c r="B427" s="155">
        <v>470</v>
      </c>
      <c r="C427" s="69" t="s">
        <v>942</v>
      </c>
      <c r="D427" s="69" t="s">
        <v>161</v>
      </c>
      <c r="E427" s="69" t="s">
        <v>969</v>
      </c>
      <c r="F427" s="69" t="s">
        <v>974</v>
      </c>
      <c r="G427" s="69" t="s">
        <v>166</v>
      </c>
      <c r="H427" s="135">
        <v>1225000</v>
      </c>
      <c r="I427" s="69" t="s">
        <v>497</v>
      </c>
      <c r="J427" s="69">
        <v>350</v>
      </c>
      <c r="K427" s="69">
        <v>51090105</v>
      </c>
      <c r="L427" s="69" t="s">
        <v>944</v>
      </c>
      <c r="M427" s="69" t="s">
        <v>973</v>
      </c>
    </row>
    <row r="428" spans="2:13" s="255" customFormat="1" ht="39.6" x14ac:dyDescent="0.25">
      <c r="B428" s="155">
        <v>471</v>
      </c>
      <c r="C428" s="69" t="s">
        <v>942</v>
      </c>
      <c r="D428" s="69" t="s">
        <v>161</v>
      </c>
      <c r="E428" s="69" t="s">
        <v>969</v>
      </c>
      <c r="F428" s="69" t="s">
        <v>975</v>
      </c>
      <c r="G428" s="69" t="s">
        <v>166</v>
      </c>
      <c r="H428" s="135">
        <v>2000000</v>
      </c>
      <c r="I428" s="69" t="s">
        <v>497</v>
      </c>
      <c r="J428" s="69">
        <v>350</v>
      </c>
      <c r="K428" s="69">
        <v>51090106</v>
      </c>
      <c r="L428" s="69" t="s">
        <v>944</v>
      </c>
      <c r="M428" s="69" t="s">
        <v>973</v>
      </c>
    </row>
    <row r="429" spans="2:13" s="255" customFormat="1" ht="39.6" x14ac:dyDescent="0.25">
      <c r="B429" s="155">
        <v>472</v>
      </c>
      <c r="C429" s="69" t="s">
        <v>942</v>
      </c>
      <c r="D429" s="69" t="s">
        <v>161</v>
      </c>
      <c r="E429" s="69" t="s">
        <v>969</v>
      </c>
      <c r="F429" s="69" t="s">
        <v>975</v>
      </c>
      <c r="G429" s="69" t="s">
        <v>166</v>
      </c>
      <c r="H429" s="135">
        <v>794525</v>
      </c>
      <c r="I429" s="69" t="s">
        <v>497</v>
      </c>
      <c r="J429" s="69">
        <v>350</v>
      </c>
      <c r="K429" s="69">
        <v>51090106</v>
      </c>
      <c r="L429" s="69" t="s">
        <v>944</v>
      </c>
      <c r="M429" s="69" t="s">
        <v>973</v>
      </c>
    </row>
    <row r="430" spans="2:13" s="255" customFormat="1" ht="39.6" x14ac:dyDescent="0.25">
      <c r="B430" s="155">
        <v>473</v>
      </c>
      <c r="C430" s="69" t="s">
        <v>942</v>
      </c>
      <c r="D430" s="69" t="s">
        <v>161</v>
      </c>
      <c r="E430" s="69" t="s">
        <v>976</v>
      </c>
      <c r="F430" s="69" t="s">
        <v>977</v>
      </c>
      <c r="G430" s="69" t="s">
        <v>166</v>
      </c>
      <c r="H430" s="135">
        <v>3060000</v>
      </c>
      <c r="I430" s="69" t="s">
        <v>497</v>
      </c>
      <c r="J430" s="69">
        <v>350</v>
      </c>
      <c r="K430" s="69">
        <v>51140133</v>
      </c>
      <c r="L430" s="69" t="s">
        <v>944</v>
      </c>
      <c r="M430" s="69"/>
    </row>
    <row r="431" spans="2:13" s="255" customFormat="1" ht="26.4" x14ac:dyDescent="0.25">
      <c r="B431" s="155">
        <v>474</v>
      </c>
      <c r="C431" s="69" t="s">
        <v>938</v>
      </c>
      <c r="D431" s="69" t="s">
        <v>161</v>
      </c>
      <c r="E431" s="69" t="s">
        <v>978</v>
      </c>
      <c r="F431" s="69" t="s">
        <v>979</v>
      </c>
      <c r="G431" s="69" t="s">
        <v>166</v>
      </c>
      <c r="H431" s="135">
        <v>8189000</v>
      </c>
      <c r="I431" s="69" t="s">
        <v>980</v>
      </c>
      <c r="J431" s="69">
        <v>3018</v>
      </c>
      <c r="K431" s="69">
        <v>51020102</v>
      </c>
      <c r="L431" s="69"/>
      <c r="M431" s="102"/>
    </row>
    <row r="432" spans="2:13" s="255" customFormat="1" ht="39.6" x14ac:dyDescent="0.25">
      <c r="B432" s="155">
        <v>475</v>
      </c>
      <c r="C432" s="81" t="s">
        <v>942</v>
      </c>
      <c r="D432" s="69" t="s">
        <v>161</v>
      </c>
      <c r="E432" s="69" t="s">
        <v>978</v>
      </c>
      <c r="F432" s="69" t="s">
        <v>981</v>
      </c>
      <c r="G432" s="102" t="s">
        <v>166</v>
      </c>
      <c r="H432" s="135">
        <v>2000000</v>
      </c>
      <c r="I432" s="81" t="s">
        <v>980</v>
      </c>
      <c r="J432" s="81">
        <v>3018</v>
      </c>
      <c r="K432" s="81">
        <v>51110101</v>
      </c>
      <c r="L432" s="102" t="s">
        <v>944</v>
      </c>
      <c r="M432" s="81" t="s">
        <v>965</v>
      </c>
    </row>
    <row r="433" spans="2:14" s="255" customFormat="1" ht="26.4" x14ac:dyDescent="0.25">
      <c r="B433" s="155">
        <v>476</v>
      </c>
      <c r="C433" s="81" t="s">
        <v>982</v>
      </c>
      <c r="D433" s="69" t="s">
        <v>161</v>
      </c>
      <c r="E433" s="69" t="s">
        <v>983</v>
      </c>
      <c r="F433" s="69" t="s">
        <v>952</v>
      </c>
      <c r="G433" s="102" t="s">
        <v>166</v>
      </c>
      <c r="H433" s="135">
        <v>5300000</v>
      </c>
      <c r="I433" s="81" t="s">
        <v>980</v>
      </c>
      <c r="J433" s="81">
        <v>3018</v>
      </c>
      <c r="K433" s="81">
        <v>51110102</v>
      </c>
      <c r="L433" s="102" t="s">
        <v>233</v>
      </c>
      <c r="M433" s="102"/>
    </row>
    <row r="434" spans="2:14" s="255" customFormat="1" ht="39.6" x14ac:dyDescent="0.25">
      <c r="B434" s="155">
        <v>477</v>
      </c>
      <c r="C434" s="136" t="s">
        <v>942</v>
      </c>
      <c r="D434" s="69" t="s">
        <v>161</v>
      </c>
      <c r="E434" s="69" t="s">
        <v>984</v>
      </c>
      <c r="F434" s="81" t="s">
        <v>985</v>
      </c>
      <c r="G434" s="102" t="s">
        <v>166</v>
      </c>
      <c r="H434" s="135">
        <v>100000</v>
      </c>
      <c r="I434" s="81" t="s">
        <v>980</v>
      </c>
      <c r="J434" s="81">
        <v>3018</v>
      </c>
      <c r="K434" s="81">
        <v>51140115</v>
      </c>
      <c r="L434" s="102" t="s">
        <v>944</v>
      </c>
      <c r="M434" s="81"/>
    </row>
    <row r="435" spans="2:14" s="255" customFormat="1" ht="39.6" x14ac:dyDescent="0.25">
      <c r="B435" s="155">
        <v>478</v>
      </c>
      <c r="C435" s="81" t="s">
        <v>942</v>
      </c>
      <c r="D435" s="69" t="s">
        <v>161</v>
      </c>
      <c r="E435" s="69" t="s">
        <v>983</v>
      </c>
      <c r="F435" s="69" t="s">
        <v>985</v>
      </c>
      <c r="G435" s="102" t="s">
        <v>166</v>
      </c>
      <c r="H435" s="135">
        <v>100000</v>
      </c>
      <c r="I435" s="81" t="s">
        <v>980</v>
      </c>
      <c r="J435" s="81">
        <v>3018</v>
      </c>
      <c r="K435" s="81">
        <v>51140115</v>
      </c>
      <c r="L435" s="102" t="s">
        <v>944</v>
      </c>
      <c r="M435" s="81"/>
    </row>
    <row r="436" spans="2:14" s="255" customFormat="1" ht="39.6" x14ac:dyDescent="0.25">
      <c r="B436" s="155">
        <v>479</v>
      </c>
      <c r="C436" s="81" t="s">
        <v>942</v>
      </c>
      <c r="D436" s="69" t="s">
        <v>161</v>
      </c>
      <c r="E436" s="69" t="s">
        <v>969</v>
      </c>
      <c r="F436" s="69" t="s">
        <v>986</v>
      </c>
      <c r="G436" s="102" t="s">
        <v>166</v>
      </c>
      <c r="H436" s="135">
        <v>600000</v>
      </c>
      <c r="I436" s="81" t="s">
        <v>980</v>
      </c>
      <c r="J436" s="81">
        <v>3018</v>
      </c>
      <c r="K436" s="81">
        <v>51090105</v>
      </c>
      <c r="L436" s="102" t="s">
        <v>944</v>
      </c>
      <c r="M436" s="81"/>
    </row>
    <row r="437" spans="2:14" s="255" customFormat="1" ht="26.4" x14ac:dyDescent="0.25">
      <c r="B437" s="155">
        <v>480</v>
      </c>
      <c r="C437" s="69" t="s">
        <v>938</v>
      </c>
      <c r="D437" s="69" t="s">
        <v>161</v>
      </c>
      <c r="E437" s="69" t="s">
        <v>987</v>
      </c>
      <c r="F437" s="69" t="s">
        <v>979</v>
      </c>
      <c r="G437" s="69" t="s">
        <v>166</v>
      </c>
      <c r="H437" s="135">
        <v>10219018</v>
      </c>
      <c r="I437" s="69" t="s">
        <v>980</v>
      </c>
      <c r="J437" s="69">
        <v>379</v>
      </c>
      <c r="K437" s="69">
        <v>51020102</v>
      </c>
      <c r="L437" s="69"/>
      <c r="M437" s="102"/>
    </row>
    <row r="438" spans="2:14" s="255" customFormat="1" ht="39.6" x14ac:dyDescent="0.25">
      <c r="B438" s="155">
        <v>481</v>
      </c>
      <c r="C438" s="81" t="s">
        <v>942</v>
      </c>
      <c r="D438" s="69" t="s">
        <v>161</v>
      </c>
      <c r="E438" s="69" t="s">
        <v>987</v>
      </c>
      <c r="F438" s="69" t="s">
        <v>981</v>
      </c>
      <c r="G438" s="102" t="s">
        <v>166</v>
      </c>
      <c r="H438" s="135">
        <v>1200000</v>
      </c>
      <c r="I438" s="81" t="s">
        <v>980</v>
      </c>
      <c r="J438" s="81">
        <v>379</v>
      </c>
      <c r="K438" s="81">
        <v>51110101</v>
      </c>
      <c r="L438" s="102" t="s">
        <v>944</v>
      </c>
      <c r="M438" s="81" t="s">
        <v>965</v>
      </c>
    </row>
    <row r="439" spans="2:14" s="255" customFormat="1" ht="26.4" x14ac:dyDescent="0.25">
      <c r="B439" s="155">
        <v>482</v>
      </c>
      <c r="C439" s="81" t="s">
        <v>982</v>
      </c>
      <c r="D439" s="69" t="s">
        <v>161</v>
      </c>
      <c r="E439" s="69" t="s">
        <v>472</v>
      </c>
      <c r="F439" s="69" t="s">
        <v>952</v>
      </c>
      <c r="G439" s="102" t="s">
        <v>166</v>
      </c>
      <c r="H439" s="135">
        <v>5550000</v>
      </c>
      <c r="I439" s="81" t="s">
        <v>980</v>
      </c>
      <c r="J439" s="81">
        <v>379</v>
      </c>
      <c r="K439" s="81">
        <v>51110102</v>
      </c>
      <c r="L439" s="102" t="s">
        <v>233</v>
      </c>
      <c r="M439" s="102"/>
    </row>
    <row r="440" spans="2:14" s="255" customFormat="1" ht="39.6" x14ac:dyDescent="0.25">
      <c r="B440" s="155">
        <v>483</v>
      </c>
      <c r="C440" s="136" t="s">
        <v>942</v>
      </c>
      <c r="D440" s="69" t="s">
        <v>161</v>
      </c>
      <c r="E440" s="104" t="s">
        <v>452</v>
      </c>
      <c r="F440" s="81" t="s">
        <v>988</v>
      </c>
      <c r="G440" s="102" t="s">
        <v>166</v>
      </c>
      <c r="H440" s="135">
        <v>1920400</v>
      </c>
      <c r="I440" s="81" t="s">
        <v>980</v>
      </c>
      <c r="J440" s="81">
        <v>379</v>
      </c>
      <c r="K440" s="81">
        <v>51140102</v>
      </c>
      <c r="L440" s="102" t="s">
        <v>944</v>
      </c>
      <c r="M440" s="102" t="s">
        <v>484</v>
      </c>
    </row>
    <row r="441" spans="2:14" s="255" customFormat="1" ht="39.6" x14ac:dyDescent="0.25">
      <c r="B441" s="155">
        <v>484</v>
      </c>
      <c r="C441" s="81" t="s">
        <v>942</v>
      </c>
      <c r="D441" s="69" t="s">
        <v>161</v>
      </c>
      <c r="E441" s="69" t="s">
        <v>417</v>
      </c>
      <c r="F441" s="69" t="s">
        <v>989</v>
      </c>
      <c r="G441" s="102" t="s">
        <v>166</v>
      </c>
      <c r="H441" s="135">
        <v>1000000</v>
      </c>
      <c r="I441" s="81" t="s">
        <v>980</v>
      </c>
      <c r="J441" s="81">
        <v>379</v>
      </c>
      <c r="K441" s="81">
        <v>51140125</v>
      </c>
      <c r="L441" s="102" t="s">
        <v>944</v>
      </c>
      <c r="M441" s="81" t="s">
        <v>472</v>
      </c>
    </row>
    <row r="442" spans="2:14" s="255" customFormat="1" ht="39.6" x14ac:dyDescent="0.25">
      <c r="B442" s="155">
        <v>485</v>
      </c>
      <c r="C442" s="81" t="s">
        <v>942</v>
      </c>
      <c r="D442" s="69" t="s">
        <v>161</v>
      </c>
      <c r="E442" s="69" t="s">
        <v>452</v>
      </c>
      <c r="F442" s="69" t="s">
        <v>962</v>
      </c>
      <c r="G442" s="102" t="s">
        <v>166</v>
      </c>
      <c r="H442" s="135">
        <v>1200000</v>
      </c>
      <c r="I442" s="81" t="s">
        <v>980</v>
      </c>
      <c r="J442" s="81">
        <v>379</v>
      </c>
      <c r="K442" s="81">
        <v>51140122</v>
      </c>
      <c r="L442" s="102" t="s">
        <v>944</v>
      </c>
      <c r="M442" s="102" t="s">
        <v>484</v>
      </c>
    </row>
    <row r="443" spans="2:14" s="255" customFormat="1" ht="39.6" x14ac:dyDescent="0.25">
      <c r="B443" s="155">
        <v>486</v>
      </c>
      <c r="C443" s="81" t="s">
        <v>942</v>
      </c>
      <c r="D443" s="69" t="s">
        <v>161</v>
      </c>
      <c r="E443" s="69" t="s">
        <v>443</v>
      </c>
      <c r="F443" s="69" t="s">
        <v>990</v>
      </c>
      <c r="G443" s="102" t="s">
        <v>166</v>
      </c>
      <c r="H443" s="135">
        <v>400000</v>
      </c>
      <c r="I443" s="81" t="s">
        <v>980</v>
      </c>
      <c r="J443" s="81">
        <v>379</v>
      </c>
      <c r="K443" s="81">
        <v>51140127</v>
      </c>
      <c r="L443" s="102" t="s">
        <v>944</v>
      </c>
      <c r="M443" s="102" t="s">
        <v>417</v>
      </c>
    </row>
    <row r="444" spans="2:14" s="255" customFormat="1" ht="39.6" x14ac:dyDescent="0.25">
      <c r="B444" s="155">
        <v>487</v>
      </c>
      <c r="C444" s="81" t="s">
        <v>942</v>
      </c>
      <c r="D444" s="69" t="s">
        <v>161</v>
      </c>
      <c r="E444" s="69" t="s">
        <v>421</v>
      </c>
      <c r="F444" s="69" t="s">
        <v>990</v>
      </c>
      <c r="G444" s="102" t="s">
        <v>166</v>
      </c>
      <c r="H444" s="135">
        <v>400000</v>
      </c>
      <c r="I444" s="81" t="s">
        <v>980</v>
      </c>
      <c r="J444" s="81">
        <v>379</v>
      </c>
      <c r="K444" s="81">
        <v>51140127</v>
      </c>
      <c r="L444" s="102" t="s">
        <v>944</v>
      </c>
      <c r="M444" s="102" t="s">
        <v>452</v>
      </c>
    </row>
    <row r="445" spans="2:14" s="255" customFormat="1" x14ac:dyDescent="0.25">
      <c r="B445" s="155">
        <v>488</v>
      </c>
      <c r="C445" s="81" t="s">
        <v>942</v>
      </c>
      <c r="D445" s="69" t="s">
        <v>161</v>
      </c>
      <c r="E445" s="69" t="s">
        <v>965</v>
      </c>
      <c r="F445" s="69" t="s">
        <v>991</v>
      </c>
      <c r="G445" s="102" t="s">
        <v>166</v>
      </c>
      <c r="H445" s="135">
        <v>2500000</v>
      </c>
      <c r="I445" s="81" t="s">
        <v>980</v>
      </c>
      <c r="J445" s="81">
        <v>379</v>
      </c>
      <c r="K445" s="81">
        <v>51090110</v>
      </c>
      <c r="L445" s="102"/>
      <c r="M445" s="102"/>
    </row>
    <row r="446" spans="2:14" s="255" customFormat="1" ht="39.6" x14ac:dyDescent="0.25">
      <c r="B446" s="155">
        <v>489</v>
      </c>
      <c r="C446" s="81" t="s">
        <v>942</v>
      </c>
      <c r="D446" s="69" t="s">
        <v>161</v>
      </c>
      <c r="E446" s="69" t="s">
        <v>969</v>
      </c>
      <c r="F446" s="69" t="s">
        <v>986</v>
      </c>
      <c r="G446" s="102" t="s">
        <v>166</v>
      </c>
      <c r="H446" s="135">
        <v>1800000</v>
      </c>
      <c r="I446" s="81" t="s">
        <v>980</v>
      </c>
      <c r="J446" s="81">
        <v>379</v>
      </c>
      <c r="K446" s="81">
        <v>51090105</v>
      </c>
      <c r="L446" s="102"/>
      <c r="M446" s="81"/>
    </row>
    <row r="447" spans="2:14" s="255" customFormat="1" ht="52.2" x14ac:dyDescent="0.25">
      <c r="B447" s="155">
        <v>490</v>
      </c>
      <c r="C447" s="137" t="s">
        <v>992</v>
      </c>
      <c r="D447" s="138" t="s">
        <v>161</v>
      </c>
      <c r="E447" s="138" t="s">
        <v>608</v>
      </c>
      <c r="F447" s="139" t="s">
        <v>993</v>
      </c>
      <c r="G447" s="138" t="s">
        <v>166</v>
      </c>
      <c r="H447" s="140">
        <v>2633409</v>
      </c>
      <c r="I447" s="138" t="s">
        <v>994</v>
      </c>
      <c r="J447" s="138">
        <v>704</v>
      </c>
      <c r="K447" s="138">
        <v>51050201</v>
      </c>
      <c r="L447" s="69" t="s">
        <v>995</v>
      </c>
      <c r="M447" s="141" t="s">
        <v>996</v>
      </c>
      <c r="N447" s="141" t="s">
        <v>220</v>
      </c>
    </row>
    <row r="448" spans="2:14" s="255" customFormat="1" ht="87" x14ac:dyDescent="0.25">
      <c r="B448" s="155">
        <v>491</v>
      </c>
      <c r="C448" s="142" t="s">
        <v>997</v>
      </c>
      <c r="D448" s="138" t="s">
        <v>161</v>
      </c>
      <c r="E448" s="142" t="s">
        <v>998</v>
      </c>
      <c r="F448" s="142" t="s">
        <v>999</v>
      </c>
      <c r="G448" s="138" t="s">
        <v>166</v>
      </c>
      <c r="H448" s="143">
        <v>3000000</v>
      </c>
      <c r="I448" s="138" t="s">
        <v>994</v>
      </c>
      <c r="J448" s="138">
        <v>704</v>
      </c>
      <c r="K448" s="138">
        <v>51011401</v>
      </c>
      <c r="L448" s="69" t="s">
        <v>1000</v>
      </c>
      <c r="M448" s="138" t="s">
        <v>1001</v>
      </c>
      <c r="N448" s="141" t="s">
        <v>1002</v>
      </c>
    </row>
    <row r="449" spans="2:14" s="255" customFormat="1" ht="52.2" x14ac:dyDescent="0.25">
      <c r="B449" s="155">
        <v>492</v>
      </c>
      <c r="C449" s="144" t="s">
        <v>1003</v>
      </c>
      <c r="D449" s="139" t="s">
        <v>161</v>
      </c>
      <c r="E449" s="142" t="s">
        <v>1004</v>
      </c>
      <c r="F449" s="142" t="s">
        <v>1005</v>
      </c>
      <c r="G449" s="138" t="s">
        <v>166</v>
      </c>
      <c r="H449" s="143">
        <v>4080000</v>
      </c>
      <c r="I449" s="138" t="s">
        <v>994</v>
      </c>
      <c r="J449" s="138">
        <v>704</v>
      </c>
      <c r="K449" s="138">
        <v>51020101</v>
      </c>
      <c r="L449" s="69" t="s">
        <v>1006</v>
      </c>
      <c r="M449" s="138" t="s">
        <v>1001</v>
      </c>
      <c r="N449" s="141" t="s">
        <v>1007</v>
      </c>
    </row>
    <row r="450" spans="2:14" s="255" customFormat="1" ht="52.2" x14ac:dyDescent="0.25">
      <c r="B450" s="155">
        <v>493</v>
      </c>
      <c r="C450" s="144" t="s">
        <v>1003</v>
      </c>
      <c r="D450" s="139" t="s">
        <v>161</v>
      </c>
      <c r="E450" s="142" t="s">
        <v>1004</v>
      </c>
      <c r="F450" s="145" t="s">
        <v>1008</v>
      </c>
      <c r="G450" s="138" t="s">
        <v>166</v>
      </c>
      <c r="H450" s="143">
        <v>9180000</v>
      </c>
      <c r="I450" s="138" t="s">
        <v>994</v>
      </c>
      <c r="J450" s="138">
        <v>704</v>
      </c>
      <c r="K450" s="138">
        <v>51020102</v>
      </c>
      <c r="L450" s="69" t="s">
        <v>1009</v>
      </c>
      <c r="M450" s="138" t="s">
        <v>1001</v>
      </c>
      <c r="N450" s="141" t="s">
        <v>1007</v>
      </c>
    </row>
    <row r="451" spans="2:14" s="255" customFormat="1" ht="87" x14ac:dyDescent="0.25">
      <c r="B451" s="155">
        <v>494</v>
      </c>
      <c r="C451" s="137" t="s">
        <v>1010</v>
      </c>
      <c r="D451" s="139" t="s">
        <v>161</v>
      </c>
      <c r="E451" s="142" t="s">
        <v>1004</v>
      </c>
      <c r="F451" s="146" t="s">
        <v>1011</v>
      </c>
      <c r="G451" s="138" t="s">
        <v>166</v>
      </c>
      <c r="H451" s="143">
        <v>1107000</v>
      </c>
      <c r="I451" s="138" t="s">
        <v>994</v>
      </c>
      <c r="J451" s="138">
        <v>704</v>
      </c>
      <c r="K451" s="138">
        <v>51110101</v>
      </c>
      <c r="L451" s="69" t="s">
        <v>1012</v>
      </c>
      <c r="M451" s="138" t="s">
        <v>1001</v>
      </c>
      <c r="N451" s="141" t="s">
        <v>1013</v>
      </c>
    </row>
    <row r="452" spans="2:14" s="255" customFormat="1" ht="121.8" x14ac:dyDescent="0.25">
      <c r="B452" s="155">
        <v>495</v>
      </c>
      <c r="C452" s="137" t="s">
        <v>992</v>
      </c>
      <c r="D452" s="139" t="s">
        <v>161</v>
      </c>
      <c r="E452" s="142" t="s">
        <v>1004</v>
      </c>
      <c r="F452" s="146" t="s">
        <v>1014</v>
      </c>
      <c r="G452" s="138" t="s">
        <v>166</v>
      </c>
      <c r="H452" s="143">
        <v>3806770</v>
      </c>
      <c r="I452" s="138" t="s">
        <v>994</v>
      </c>
      <c r="J452" s="138">
        <v>704</v>
      </c>
      <c r="K452" s="138">
        <v>51110102</v>
      </c>
      <c r="L452" s="69" t="s">
        <v>224</v>
      </c>
      <c r="M452" s="138" t="s">
        <v>1001</v>
      </c>
      <c r="N452" s="141" t="s">
        <v>1015</v>
      </c>
    </row>
    <row r="453" spans="2:14" s="255" customFormat="1" ht="104.4" x14ac:dyDescent="0.25">
      <c r="B453" s="155">
        <v>496</v>
      </c>
      <c r="C453" s="137" t="s">
        <v>1016</v>
      </c>
      <c r="D453" s="139" t="s">
        <v>161</v>
      </c>
      <c r="E453" s="142" t="s">
        <v>1004</v>
      </c>
      <c r="F453" s="146" t="s">
        <v>1017</v>
      </c>
      <c r="G453" s="138" t="s">
        <v>166</v>
      </c>
      <c r="H453" s="143">
        <v>7601600</v>
      </c>
      <c r="I453" s="138" t="s">
        <v>994</v>
      </c>
      <c r="J453" s="138">
        <v>704</v>
      </c>
      <c r="K453" s="138">
        <v>51140102</v>
      </c>
      <c r="L453" s="69" t="s">
        <v>1018</v>
      </c>
      <c r="M453" s="138" t="s">
        <v>1001</v>
      </c>
      <c r="N453" s="141" t="s">
        <v>1002</v>
      </c>
    </row>
    <row r="454" spans="2:14" s="255" customFormat="1" ht="139.19999999999999" x14ac:dyDescent="0.25">
      <c r="B454" s="155">
        <v>497</v>
      </c>
      <c r="C454" s="137" t="s">
        <v>992</v>
      </c>
      <c r="D454" s="139" t="s">
        <v>161</v>
      </c>
      <c r="E454" s="142" t="s">
        <v>1004</v>
      </c>
      <c r="F454" s="146" t="s">
        <v>1019</v>
      </c>
      <c r="G454" s="138" t="s">
        <v>166</v>
      </c>
      <c r="H454" s="143">
        <v>1000000</v>
      </c>
      <c r="I454" s="138" t="s">
        <v>994</v>
      </c>
      <c r="J454" s="138">
        <v>704</v>
      </c>
      <c r="K454" s="138">
        <v>51140110</v>
      </c>
      <c r="L454" s="69" t="s">
        <v>1020</v>
      </c>
      <c r="M454" s="138" t="s">
        <v>1001</v>
      </c>
      <c r="N454" s="141" t="s">
        <v>1021</v>
      </c>
    </row>
    <row r="455" spans="2:14" s="255" customFormat="1" ht="87" x14ac:dyDescent="0.25">
      <c r="B455" s="155">
        <v>498</v>
      </c>
      <c r="C455" s="137" t="s">
        <v>992</v>
      </c>
      <c r="D455" s="139" t="s">
        <v>161</v>
      </c>
      <c r="E455" s="267" t="s">
        <v>1022</v>
      </c>
      <c r="F455" s="146" t="s">
        <v>1023</v>
      </c>
      <c r="G455" s="138" t="s">
        <v>166</v>
      </c>
      <c r="H455" s="143">
        <v>1200000</v>
      </c>
      <c r="I455" s="138" t="s">
        <v>994</v>
      </c>
      <c r="J455" s="138">
        <v>704</v>
      </c>
      <c r="K455" s="138">
        <v>51140115</v>
      </c>
      <c r="L455" s="69" t="s">
        <v>225</v>
      </c>
      <c r="M455" s="138" t="s">
        <v>1001</v>
      </c>
      <c r="N455" s="150" t="s">
        <v>1024</v>
      </c>
    </row>
    <row r="456" spans="2:14" s="255" customFormat="1" ht="52.2" x14ac:dyDescent="0.25">
      <c r="B456" s="155">
        <v>499</v>
      </c>
      <c r="C456" s="149" t="s">
        <v>1025</v>
      </c>
      <c r="D456" s="139" t="s">
        <v>161</v>
      </c>
      <c r="E456" s="268" t="s">
        <v>1026</v>
      </c>
      <c r="F456" s="146" t="s">
        <v>1027</v>
      </c>
      <c r="G456" s="138" t="s">
        <v>166</v>
      </c>
      <c r="H456" s="143">
        <v>2123325</v>
      </c>
      <c r="I456" s="138" t="s">
        <v>994</v>
      </c>
      <c r="J456" s="138">
        <v>704</v>
      </c>
      <c r="K456" s="138">
        <v>51140145</v>
      </c>
      <c r="L456" s="69" t="s">
        <v>1028</v>
      </c>
      <c r="M456" s="138" t="s">
        <v>1001</v>
      </c>
      <c r="N456" s="141" t="s">
        <v>1007</v>
      </c>
    </row>
    <row r="457" spans="2:14" s="255" customFormat="1" ht="69.599999999999994" x14ac:dyDescent="0.25">
      <c r="B457" s="155">
        <v>500</v>
      </c>
      <c r="C457" s="149" t="s">
        <v>1029</v>
      </c>
      <c r="D457" s="139" t="s">
        <v>161</v>
      </c>
      <c r="E457" s="142" t="s">
        <v>1004</v>
      </c>
      <c r="F457" s="146" t="s">
        <v>1030</v>
      </c>
      <c r="G457" s="138" t="s">
        <v>166</v>
      </c>
      <c r="H457" s="143">
        <v>500000</v>
      </c>
      <c r="I457" s="138" t="s">
        <v>994</v>
      </c>
      <c r="J457" s="138">
        <v>704</v>
      </c>
      <c r="K457" s="138">
        <v>51140116</v>
      </c>
      <c r="L457" s="69" t="s">
        <v>667</v>
      </c>
      <c r="M457" s="138" t="s">
        <v>1001</v>
      </c>
      <c r="N457" s="141" t="s">
        <v>1031</v>
      </c>
    </row>
    <row r="458" spans="2:14" s="255" customFormat="1" ht="156.6" x14ac:dyDescent="0.25">
      <c r="B458" s="155">
        <v>501</v>
      </c>
      <c r="C458" s="137" t="s">
        <v>992</v>
      </c>
      <c r="D458" s="139" t="s">
        <v>161</v>
      </c>
      <c r="E458" s="268" t="s">
        <v>1032</v>
      </c>
      <c r="F458" s="146" t="s">
        <v>1023</v>
      </c>
      <c r="G458" s="138" t="s">
        <v>166</v>
      </c>
      <c r="H458" s="143">
        <v>6371499</v>
      </c>
      <c r="I458" s="138" t="s">
        <v>994</v>
      </c>
      <c r="J458" s="138">
        <v>704</v>
      </c>
      <c r="K458" s="138">
        <v>51140127</v>
      </c>
      <c r="L458" s="69" t="s">
        <v>1033</v>
      </c>
      <c r="M458" s="138" t="s">
        <v>1001</v>
      </c>
      <c r="N458" s="267" t="s">
        <v>1034</v>
      </c>
    </row>
    <row r="459" spans="2:14" s="255" customFormat="1" ht="52.2" x14ac:dyDescent="0.25">
      <c r="B459" s="155">
        <v>502</v>
      </c>
      <c r="C459" s="137" t="s">
        <v>992</v>
      </c>
      <c r="D459" s="139" t="s">
        <v>161</v>
      </c>
      <c r="E459" s="142" t="s">
        <v>1004</v>
      </c>
      <c r="F459" s="146" t="s">
        <v>1023</v>
      </c>
      <c r="G459" s="138" t="s">
        <v>166</v>
      </c>
      <c r="H459" s="143">
        <v>500000</v>
      </c>
      <c r="I459" s="138" t="s">
        <v>994</v>
      </c>
      <c r="J459" s="138">
        <v>704</v>
      </c>
      <c r="K459" s="138">
        <v>51090102</v>
      </c>
      <c r="L459" s="69" t="s">
        <v>1035</v>
      </c>
      <c r="M459" s="138" t="s">
        <v>1001</v>
      </c>
      <c r="N459" s="141" t="s">
        <v>1002</v>
      </c>
    </row>
    <row r="460" spans="2:14" s="255" customFormat="1" ht="52.2" x14ac:dyDescent="0.25">
      <c r="B460" s="155">
        <v>503</v>
      </c>
      <c r="C460" s="137" t="s">
        <v>992</v>
      </c>
      <c r="D460" s="139" t="s">
        <v>161</v>
      </c>
      <c r="E460" s="142" t="s">
        <v>1004</v>
      </c>
      <c r="F460" s="146" t="s">
        <v>1023</v>
      </c>
      <c r="G460" s="138" t="s">
        <v>166</v>
      </c>
      <c r="H460" s="143">
        <v>321000</v>
      </c>
      <c r="I460" s="138" t="s">
        <v>994</v>
      </c>
      <c r="J460" s="138">
        <v>704</v>
      </c>
      <c r="K460" s="138">
        <v>51090104</v>
      </c>
      <c r="L460" s="69" t="s">
        <v>1036</v>
      </c>
      <c r="M460" s="138" t="s">
        <v>1001</v>
      </c>
      <c r="N460" s="141" t="s">
        <v>1037</v>
      </c>
    </row>
    <row r="461" spans="2:14" s="255" customFormat="1" ht="139.19999999999999" x14ac:dyDescent="0.25">
      <c r="B461" s="155">
        <v>504</v>
      </c>
      <c r="C461" s="142" t="s">
        <v>997</v>
      </c>
      <c r="D461" s="138" t="s">
        <v>161</v>
      </c>
      <c r="E461" s="142" t="s">
        <v>1004</v>
      </c>
      <c r="F461" s="142" t="s">
        <v>1038</v>
      </c>
      <c r="G461" s="138" t="s">
        <v>166</v>
      </c>
      <c r="H461" s="143">
        <v>1500000</v>
      </c>
      <c r="I461" s="138" t="s">
        <v>994</v>
      </c>
      <c r="J461" s="138">
        <v>327</v>
      </c>
      <c r="K461" s="138">
        <v>51011401</v>
      </c>
      <c r="L461" s="69" t="s">
        <v>1000</v>
      </c>
      <c r="M461" s="138" t="s">
        <v>1001</v>
      </c>
      <c r="N461" s="141" t="s">
        <v>1002</v>
      </c>
    </row>
    <row r="462" spans="2:14" s="255" customFormat="1" ht="52.2" x14ac:dyDescent="0.25">
      <c r="B462" s="155">
        <v>505</v>
      </c>
      <c r="C462" s="144" t="s">
        <v>1003</v>
      </c>
      <c r="D462" s="139" t="s">
        <v>161</v>
      </c>
      <c r="E462" s="142" t="s">
        <v>1004</v>
      </c>
      <c r="F462" s="142" t="s">
        <v>1039</v>
      </c>
      <c r="G462" s="138" t="s">
        <v>166</v>
      </c>
      <c r="H462" s="143">
        <v>4080000</v>
      </c>
      <c r="I462" s="138" t="s">
        <v>994</v>
      </c>
      <c r="J462" s="138">
        <v>327</v>
      </c>
      <c r="K462" s="138">
        <v>51020101</v>
      </c>
      <c r="L462" s="69" t="s">
        <v>1006</v>
      </c>
      <c r="M462" s="138" t="s">
        <v>1001</v>
      </c>
      <c r="N462" s="141" t="s">
        <v>1007</v>
      </c>
    </row>
    <row r="463" spans="2:14" s="255" customFormat="1" ht="87" x14ac:dyDescent="0.25">
      <c r="B463" s="155">
        <v>506</v>
      </c>
      <c r="C463" s="144" t="s">
        <v>1003</v>
      </c>
      <c r="D463" s="139" t="s">
        <v>161</v>
      </c>
      <c r="E463" s="142" t="s">
        <v>1004</v>
      </c>
      <c r="F463" s="145" t="s">
        <v>1040</v>
      </c>
      <c r="G463" s="138" t="s">
        <v>166</v>
      </c>
      <c r="H463" s="143">
        <v>5157400</v>
      </c>
      <c r="I463" s="138" t="s">
        <v>994</v>
      </c>
      <c r="J463" s="138">
        <v>327</v>
      </c>
      <c r="K463" s="138">
        <v>51020102</v>
      </c>
      <c r="L463" s="69" t="s">
        <v>1009</v>
      </c>
      <c r="M463" s="138" t="s">
        <v>1001</v>
      </c>
      <c r="N463" s="141" t="s">
        <v>1007</v>
      </c>
    </row>
    <row r="464" spans="2:14" s="255" customFormat="1" ht="139.19999999999999" x14ac:dyDescent="0.25">
      <c r="B464" s="155">
        <v>507</v>
      </c>
      <c r="C464" s="137" t="s">
        <v>992</v>
      </c>
      <c r="D464" s="139" t="s">
        <v>161</v>
      </c>
      <c r="E464" s="142" t="s">
        <v>1004</v>
      </c>
      <c r="F464" s="146" t="s">
        <v>1041</v>
      </c>
      <c r="G464" s="138" t="s">
        <v>166</v>
      </c>
      <c r="H464" s="143">
        <v>2000000</v>
      </c>
      <c r="I464" s="138" t="s">
        <v>994</v>
      </c>
      <c r="J464" s="138">
        <v>327</v>
      </c>
      <c r="K464" s="138">
        <v>51110102</v>
      </c>
      <c r="L464" s="69" t="s">
        <v>224</v>
      </c>
      <c r="M464" s="138" t="s">
        <v>1001</v>
      </c>
      <c r="N464" s="141" t="s">
        <v>1015</v>
      </c>
    </row>
    <row r="465" spans="2:14" s="255" customFormat="1" ht="104.4" x14ac:dyDescent="0.25">
      <c r="B465" s="155">
        <v>508</v>
      </c>
      <c r="C465" s="137" t="s">
        <v>1016</v>
      </c>
      <c r="D465" s="139" t="s">
        <v>161</v>
      </c>
      <c r="E465" s="142" t="s">
        <v>1004</v>
      </c>
      <c r="F465" s="146" t="s">
        <v>1017</v>
      </c>
      <c r="G465" s="138" t="s">
        <v>166</v>
      </c>
      <c r="H465" s="143">
        <v>1188564</v>
      </c>
      <c r="I465" s="138" t="s">
        <v>994</v>
      </c>
      <c r="J465" s="138">
        <v>327</v>
      </c>
      <c r="K465" s="138">
        <v>51140102</v>
      </c>
      <c r="L465" s="69" t="s">
        <v>1018</v>
      </c>
      <c r="M465" s="138" t="s">
        <v>1001</v>
      </c>
      <c r="N465" s="141" t="s">
        <v>1002</v>
      </c>
    </row>
    <row r="466" spans="2:14" s="255" customFormat="1" ht="87" x14ac:dyDescent="0.25">
      <c r="B466" s="155">
        <v>509</v>
      </c>
      <c r="C466" s="149" t="s">
        <v>1025</v>
      </c>
      <c r="D466" s="139" t="s">
        <v>161</v>
      </c>
      <c r="E466" s="268" t="s">
        <v>1026</v>
      </c>
      <c r="F466" s="146" t="s">
        <v>1042</v>
      </c>
      <c r="G466" s="138" t="s">
        <v>166</v>
      </c>
      <c r="H466" s="143">
        <v>1000000</v>
      </c>
      <c r="I466" s="138" t="s">
        <v>994</v>
      </c>
      <c r="J466" s="138">
        <v>327</v>
      </c>
      <c r="K466" s="138">
        <v>51140145</v>
      </c>
      <c r="L466" s="69" t="s">
        <v>1028</v>
      </c>
      <c r="M466" s="138" t="s">
        <v>1001</v>
      </c>
      <c r="N466" s="141" t="s">
        <v>1007</v>
      </c>
    </row>
    <row r="467" spans="2:14" s="255" customFormat="1" ht="69.599999999999994" x14ac:dyDescent="0.25">
      <c r="B467" s="155">
        <v>510</v>
      </c>
      <c r="C467" s="149" t="s">
        <v>1029</v>
      </c>
      <c r="D467" s="139" t="s">
        <v>161</v>
      </c>
      <c r="E467" s="142" t="s">
        <v>1004</v>
      </c>
      <c r="F467" s="146" t="s">
        <v>1043</v>
      </c>
      <c r="G467" s="138" t="s">
        <v>166</v>
      </c>
      <c r="H467" s="143">
        <v>562600</v>
      </c>
      <c r="I467" s="138" t="s">
        <v>994</v>
      </c>
      <c r="J467" s="138">
        <v>327</v>
      </c>
      <c r="K467" s="138">
        <v>51140116</v>
      </c>
      <c r="L467" s="69" t="s">
        <v>667</v>
      </c>
      <c r="M467" s="138" t="s">
        <v>1001</v>
      </c>
      <c r="N467" s="141" t="s">
        <v>1031</v>
      </c>
    </row>
    <row r="468" spans="2:14" s="255" customFormat="1" ht="156.6" x14ac:dyDescent="0.25">
      <c r="B468" s="155">
        <v>511</v>
      </c>
      <c r="C468" s="137" t="s">
        <v>992</v>
      </c>
      <c r="D468" s="139" t="s">
        <v>161</v>
      </c>
      <c r="E468" s="268" t="s">
        <v>1044</v>
      </c>
      <c r="F468" s="146" t="s">
        <v>1045</v>
      </c>
      <c r="G468" s="138" t="s">
        <v>166</v>
      </c>
      <c r="H468" s="143">
        <v>3002268</v>
      </c>
      <c r="I468" s="138" t="s">
        <v>994</v>
      </c>
      <c r="J468" s="138">
        <v>327</v>
      </c>
      <c r="K468" s="138">
        <v>51140127</v>
      </c>
      <c r="L468" s="69" t="s">
        <v>1033</v>
      </c>
      <c r="M468" s="138" t="s">
        <v>1001</v>
      </c>
      <c r="N468" s="267" t="s">
        <v>1046</v>
      </c>
    </row>
    <row r="469" spans="2:14" s="255" customFormat="1" ht="139.19999999999999" x14ac:dyDescent="0.25">
      <c r="B469" s="155">
        <v>512</v>
      </c>
      <c r="C469" s="137" t="s">
        <v>992</v>
      </c>
      <c r="D469" s="139" t="s">
        <v>161</v>
      </c>
      <c r="E469" s="268" t="s">
        <v>1047</v>
      </c>
      <c r="F469" s="146" t="s">
        <v>1048</v>
      </c>
      <c r="G469" s="138" t="s">
        <v>166</v>
      </c>
      <c r="H469" s="143">
        <v>1000000</v>
      </c>
      <c r="I469" s="138" t="s">
        <v>994</v>
      </c>
      <c r="J469" s="138">
        <v>327</v>
      </c>
      <c r="K469" s="138">
        <v>51140133</v>
      </c>
      <c r="L469" s="69" t="s">
        <v>1049</v>
      </c>
      <c r="M469" s="138" t="s">
        <v>1001</v>
      </c>
      <c r="N469" s="267" t="s">
        <v>1050</v>
      </c>
    </row>
    <row r="470" spans="2:14" s="255" customFormat="1" ht="52.2" x14ac:dyDescent="0.25">
      <c r="B470" s="155">
        <v>513</v>
      </c>
      <c r="C470" s="137" t="s">
        <v>992</v>
      </c>
      <c r="D470" s="139" t="s">
        <v>161</v>
      </c>
      <c r="E470" s="142" t="s">
        <v>1004</v>
      </c>
      <c r="F470" s="146" t="s">
        <v>1051</v>
      </c>
      <c r="G470" s="138" t="s">
        <v>166</v>
      </c>
      <c r="H470" s="143">
        <v>500000</v>
      </c>
      <c r="I470" s="138" t="s">
        <v>994</v>
      </c>
      <c r="J470" s="138">
        <v>327</v>
      </c>
      <c r="K470" s="138">
        <v>51090102</v>
      </c>
      <c r="L470" s="69" t="s">
        <v>1035</v>
      </c>
      <c r="M470" s="138" t="s">
        <v>1001</v>
      </c>
      <c r="N470" s="141" t="s">
        <v>1052</v>
      </c>
    </row>
    <row r="471" spans="2:14" s="255" customFormat="1" ht="139.19999999999999" x14ac:dyDescent="0.25">
      <c r="B471" s="155">
        <v>514</v>
      </c>
      <c r="C471" s="142" t="s">
        <v>997</v>
      </c>
      <c r="D471" s="138" t="s">
        <v>161</v>
      </c>
      <c r="E471" s="142" t="s">
        <v>1004</v>
      </c>
      <c r="F471" s="142" t="s">
        <v>1038</v>
      </c>
      <c r="G471" s="138" t="s">
        <v>166</v>
      </c>
      <c r="H471" s="143">
        <v>26440000</v>
      </c>
      <c r="I471" s="138" t="s">
        <v>994</v>
      </c>
      <c r="J471" s="138">
        <v>332</v>
      </c>
      <c r="K471" s="138">
        <v>51011401</v>
      </c>
      <c r="L471" s="69" t="s">
        <v>1000</v>
      </c>
      <c r="M471" s="138" t="s">
        <v>1001</v>
      </c>
      <c r="N471" s="141" t="s">
        <v>1002</v>
      </c>
    </row>
    <row r="472" spans="2:14" s="255" customFormat="1" ht="69.599999999999994" x14ac:dyDescent="0.25">
      <c r="B472" s="155">
        <v>515</v>
      </c>
      <c r="C472" s="144" t="s">
        <v>1003</v>
      </c>
      <c r="D472" s="139" t="s">
        <v>161</v>
      </c>
      <c r="E472" s="142" t="s">
        <v>1004</v>
      </c>
      <c r="F472" s="142" t="s">
        <v>1053</v>
      </c>
      <c r="G472" s="138" t="s">
        <v>166</v>
      </c>
      <c r="H472" s="143">
        <v>37800000</v>
      </c>
      <c r="I472" s="138" t="s">
        <v>994</v>
      </c>
      <c r="J472" s="138">
        <v>332</v>
      </c>
      <c r="K472" s="138">
        <v>51020101</v>
      </c>
      <c r="L472" s="69" t="s">
        <v>1006</v>
      </c>
      <c r="M472" s="138" t="s">
        <v>1001</v>
      </c>
      <c r="N472" s="141" t="s">
        <v>1007</v>
      </c>
    </row>
    <row r="473" spans="2:14" s="255" customFormat="1" ht="87" x14ac:dyDescent="0.25">
      <c r="B473" s="155">
        <v>516</v>
      </c>
      <c r="C473" s="144" t="s">
        <v>1003</v>
      </c>
      <c r="D473" s="139" t="s">
        <v>161</v>
      </c>
      <c r="E473" s="142" t="s">
        <v>1004</v>
      </c>
      <c r="F473" s="145" t="s">
        <v>1040</v>
      </c>
      <c r="G473" s="138" t="s">
        <v>166</v>
      </c>
      <c r="H473" s="143">
        <v>20400000</v>
      </c>
      <c r="I473" s="138" t="s">
        <v>994</v>
      </c>
      <c r="J473" s="138">
        <v>332</v>
      </c>
      <c r="K473" s="138">
        <v>51020102</v>
      </c>
      <c r="L473" s="69" t="s">
        <v>1009</v>
      </c>
      <c r="M473" s="138" t="s">
        <v>1001</v>
      </c>
      <c r="N473" s="141" t="s">
        <v>1007</v>
      </c>
    </row>
    <row r="474" spans="2:14" s="255" customFormat="1" ht="52.2" x14ac:dyDescent="0.25">
      <c r="B474" s="155">
        <v>517</v>
      </c>
      <c r="C474" s="137" t="s">
        <v>992</v>
      </c>
      <c r="D474" s="138" t="s">
        <v>161</v>
      </c>
      <c r="E474" s="138" t="s">
        <v>608</v>
      </c>
      <c r="F474" s="139" t="s">
        <v>1054</v>
      </c>
      <c r="G474" s="138" t="s">
        <v>166</v>
      </c>
      <c r="H474" s="140">
        <v>6000000</v>
      </c>
      <c r="I474" s="138" t="s">
        <v>994</v>
      </c>
      <c r="J474" s="138">
        <v>332</v>
      </c>
      <c r="K474" s="138">
        <v>51050201</v>
      </c>
      <c r="L474" s="69" t="s">
        <v>995</v>
      </c>
      <c r="M474" s="141" t="s">
        <v>996</v>
      </c>
      <c r="N474" s="141" t="s">
        <v>1055</v>
      </c>
    </row>
    <row r="475" spans="2:14" s="255" customFormat="1" ht="104.4" x14ac:dyDescent="0.25">
      <c r="B475" s="155">
        <v>518</v>
      </c>
      <c r="C475" s="142" t="s">
        <v>997</v>
      </c>
      <c r="D475" s="139" t="s">
        <v>161</v>
      </c>
      <c r="E475" s="142" t="s">
        <v>1056</v>
      </c>
      <c r="F475" s="146" t="s">
        <v>1057</v>
      </c>
      <c r="G475" s="138" t="s">
        <v>166</v>
      </c>
      <c r="H475" s="143">
        <v>27607488</v>
      </c>
      <c r="I475" s="138" t="s">
        <v>994</v>
      </c>
      <c r="J475" s="138">
        <v>332</v>
      </c>
      <c r="K475" s="138">
        <v>51110101</v>
      </c>
      <c r="L475" s="69" t="s">
        <v>1012</v>
      </c>
      <c r="M475" s="138" t="s">
        <v>1001</v>
      </c>
      <c r="N475" s="141" t="s">
        <v>1058</v>
      </c>
    </row>
    <row r="476" spans="2:14" s="255" customFormat="1" ht="139.19999999999999" x14ac:dyDescent="0.25">
      <c r="B476" s="155">
        <v>519</v>
      </c>
      <c r="C476" s="137" t="s">
        <v>992</v>
      </c>
      <c r="D476" s="139" t="s">
        <v>161</v>
      </c>
      <c r="E476" s="142" t="s">
        <v>1004</v>
      </c>
      <c r="F476" s="146" t="s">
        <v>1059</v>
      </c>
      <c r="G476" s="138" t="s">
        <v>166</v>
      </c>
      <c r="H476" s="143">
        <v>12000000</v>
      </c>
      <c r="I476" s="138" t="s">
        <v>994</v>
      </c>
      <c r="J476" s="138">
        <v>332</v>
      </c>
      <c r="K476" s="138">
        <v>51110102</v>
      </c>
      <c r="L476" s="69" t="s">
        <v>224</v>
      </c>
      <c r="M476" s="138" t="s">
        <v>1001</v>
      </c>
      <c r="N476" s="141" t="s">
        <v>1015</v>
      </c>
    </row>
    <row r="477" spans="2:14" s="255" customFormat="1" ht="121.8" x14ac:dyDescent="0.25">
      <c r="B477" s="155">
        <v>520</v>
      </c>
      <c r="C477" s="137" t="s">
        <v>1016</v>
      </c>
      <c r="D477" s="139" t="s">
        <v>161</v>
      </c>
      <c r="E477" s="142" t="s">
        <v>1004</v>
      </c>
      <c r="F477" s="146" t="s">
        <v>1060</v>
      </c>
      <c r="G477" s="138" t="s">
        <v>166</v>
      </c>
      <c r="H477" s="143">
        <v>1560000</v>
      </c>
      <c r="I477" s="138" t="s">
        <v>994</v>
      </c>
      <c r="J477" s="138">
        <v>332</v>
      </c>
      <c r="K477" s="138">
        <v>51140102</v>
      </c>
      <c r="L477" s="69" t="s">
        <v>1018</v>
      </c>
      <c r="M477" s="138" t="s">
        <v>1001</v>
      </c>
      <c r="N477" s="141" t="s">
        <v>1002</v>
      </c>
    </row>
    <row r="478" spans="2:14" s="255" customFormat="1" ht="156.6" x14ac:dyDescent="0.25">
      <c r="B478" s="155">
        <v>521</v>
      </c>
      <c r="C478" s="137" t="s">
        <v>1029</v>
      </c>
      <c r="D478" s="139" t="s">
        <v>161</v>
      </c>
      <c r="E478" s="142" t="s">
        <v>1004</v>
      </c>
      <c r="F478" s="146" t="s">
        <v>1061</v>
      </c>
      <c r="G478" s="138" t="s">
        <v>166</v>
      </c>
      <c r="H478" s="147">
        <v>600000</v>
      </c>
      <c r="I478" s="138" t="s">
        <v>994</v>
      </c>
      <c r="J478" s="138">
        <v>332</v>
      </c>
      <c r="K478" s="138">
        <v>51140110</v>
      </c>
      <c r="L478" s="69" t="s">
        <v>1020</v>
      </c>
      <c r="M478" s="138" t="s">
        <v>1001</v>
      </c>
      <c r="N478" s="141" t="s">
        <v>1021</v>
      </c>
    </row>
    <row r="479" spans="2:14" s="255" customFormat="1" ht="87" x14ac:dyDescent="0.25">
      <c r="B479" s="155">
        <v>522</v>
      </c>
      <c r="C479" s="149" t="s">
        <v>1025</v>
      </c>
      <c r="D479" s="139" t="s">
        <v>161</v>
      </c>
      <c r="E479" s="268" t="s">
        <v>1026</v>
      </c>
      <c r="F479" s="146" t="s">
        <v>1042</v>
      </c>
      <c r="G479" s="138" t="s">
        <v>166</v>
      </c>
      <c r="H479" s="143">
        <v>4000000</v>
      </c>
      <c r="I479" s="138" t="s">
        <v>994</v>
      </c>
      <c r="J479" s="138">
        <v>332</v>
      </c>
      <c r="K479" s="138">
        <v>51140145</v>
      </c>
      <c r="L479" s="69" t="s">
        <v>1028</v>
      </c>
      <c r="M479" s="138" t="s">
        <v>1001</v>
      </c>
      <c r="N479" s="141" t="s">
        <v>1062</v>
      </c>
    </row>
    <row r="480" spans="2:14" s="255" customFormat="1" ht="104.4" x14ac:dyDescent="0.25">
      <c r="B480" s="155">
        <v>523</v>
      </c>
      <c r="C480" s="149" t="s">
        <v>1029</v>
      </c>
      <c r="D480" s="139" t="s">
        <v>161</v>
      </c>
      <c r="E480" s="142" t="s">
        <v>1004</v>
      </c>
      <c r="F480" s="146" t="s">
        <v>1063</v>
      </c>
      <c r="G480" s="138" t="s">
        <v>166</v>
      </c>
      <c r="H480" s="143">
        <v>3000000</v>
      </c>
      <c r="I480" s="138" t="s">
        <v>994</v>
      </c>
      <c r="J480" s="138">
        <v>332</v>
      </c>
      <c r="K480" s="138">
        <v>51140116</v>
      </c>
      <c r="L480" s="69" t="s">
        <v>667</v>
      </c>
      <c r="M480" s="138" t="s">
        <v>1001</v>
      </c>
      <c r="N480" s="141" t="s">
        <v>1031</v>
      </c>
    </row>
    <row r="481" spans="2:14" s="255" customFormat="1" ht="156.6" x14ac:dyDescent="0.25">
      <c r="B481" s="155">
        <v>524</v>
      </c>
      <c r="C481" s="137" t="s">
        <v>992</v>
      </c>
      <c r="D481" s="139" t="s">
        <v>161</v>
      </c>
      <c r="E481" s="268" t="s">
        <v>1044</v>
      </c>
      <c r="F481" s="146" t="s">
        <v>1064</v>
      </c>
      <c r="G481" s="138" t="s">
        <v>166</v>
      </c>
      <c r="H481" s="143">
        <v>7737120</v>
      </c>
      <c r="I481" s="138" t="s">
        <v>994</v>
      </c>
      <c r="J481" s="138">
        <v>332</v>
      </c>
      <c r="K481" s="138">
        <v>51140127</v>
      </c>
      <c r="L481" s="69" t="s">
        <v>1033</v>
      </c>
      <c r="M481" s="138" t="s">
        <v>1001</v>
      </c>
      <c r="N481" s="267" t="s">
        <v>1046</v>
      </c>
    </row>
    <row r="482" spans="2:14" s="255" customFormat="1" ht="156.6" x14ac:dyDescent="0.25">
      <c r="B482" s="155">
        <v>525</v>
      </c>
      <c r="C482" s="137" t="s">
        <v>992</v>
      </c>
      <c r="D482" s="139" t="s">
        <v>161</v>
      </c>
      <c r="E482" s="268" t="s">
        <v>1044</v>
      </c>
      <c r="F482" s="146" t="s">
        <v>1065</v>
      </c>
      <c r="G482" s="138" t="s">
        <v>166</v>
      </c>
      <c r="H482" s="143">
        <v>4000000</v>
      </c>
      <c r="I482" s="138" t="s">
        <v>994</v>
      </c>
      <c r="J482" s="138">
        <v>333</v>
      </c>
      <c r="K482" s="138">
        <v>51140129</v>
      </c>
      <c r="L482" s="69" t="s">
        <v>1066</v>
      </c>
      <c r="M482" s="138" t="s">
        <v>1001</v>
      </c>
      <c r="N482" s="267" t="s">
        <v>1046</v>
      </c>
    </row>
    <row r="483" spans="2:14" s="255" customFormat="1" ht="156.6" x14ac:dyDescent="0.25">
      <c r="B483" s="155">
        <v>526</v>
      </c>
      <c r="C483" s="137" t="s">
        <v>992</v>
      </c>
      <c r="D483" s="139" t="s">
        <v>161</v>
      </c>
      <c r="E483" s="142" t="s">
        <v>1004</v>
      </c>
      <c r="F483" s="146" t="s">
        <v>1067</v>
      </c>
      <c r="G483" s="138" t="s">
        <v>166</v>
      </c>
      <c r="H483" s="143">
        <v>4000000</v>
      </c>
      <c r="I483" s="138" t="s">
        <v>994</v>
      </c>
      <c r="J483" s="138">
        <v>332</v>
      </c>
      <c r="K483" s="138">
        <v>51090102</v>
      </c>
      <c r="L483" s="69" t="s">
        <v>1049</v>
      </c>
      <c r="M483" s="138" t="s">
        <v>1001</v>
      </c>
      <c r="N483" s="267" t="s">
        <v>1046</v>
      </c>
    </row>
    <row r="484" spans="2:14" s="255" customFormat="1" ht="69.599999999999994" x14ac:dyDescent="0.25">
      <c r="B484" s="155">
        <v>527</v>
      </c>
      <c r="C484" s="137" t="s">
        <v>1029</v>
      </c>
      <c r="D484" s="139" t="s">
        <v>161</v>
      </c>
      <c r="E484" s="142" t="s">
        <v>220</v>
      </c>
      <c r="F484" s="146" t="s">
        <v>1068</v>
      </c>
      <c r="G484" s="138" t="s">
        <v>166</v>
      </c>
      <c r="H484" s="143">
        <v>25773050</v>
      </c>
      <c r="I484" s="138" t="s">
        <v>994</v>
      </c>
      <c r="J484" s="138">
        <v>332</v>
      </c>
      <c r="K484" s="138">
        <v>51100701</v>
      </c>
      <c r="L484" s="69" t="s">
        <v>1069</v>
      </c>
      <c r="M484" s="138" t="s">
        <v>1001</v>
      </c>
      <c r="N484" s="267" t="s">
        <v>1070</v>
      </c>
    </row>
    <row r="485" spans="2:14" s="255" customFormat="1" ht="52.2" x14ac:dyDescent="0.25">
      <c r="B485" s="155">
        <v>528</v>
      </c>
      <c r="C485" s="137" t="s">
        <v>992</v>
      </c>
      <c r="D485" s="139" t="s">
        <v>161</v>
      </c>
      <c r="E485" s="142" t="s">
        <v>1004</v>
      </c>
      <c r="F485" s="146" t="s">
        <v>1051</v>
      </c>
      <c r="G485" s="138" t="s">
        <v>166</v>
      </c>
      <c r="H485" s="143">
        <v>1000000</v>
      </c>
      <c r="I485" s="138" t="s">
        <v>994</v>
      </c>
      <c r="J485" s="138">
        <v>332</v>
      </c>
      <c r="K485" s="138">
        <v>51090102</v>
      </c>
      <c r="L485" s="69" t="s">
        <v>1035</v>
      </c>
      <c r="M485" s="138" t="s">
        <v>1001</v>
      </c>
      <c r="N485" s="141" t="s">
        <v>1052</v>
      </c>
    </row>
    <row r="486" spans="2:14" s="255" customFormat="1" ht="52.2" x14ac:dyDescent="0.25">
      <c r="B486" s="155">
        <v>529</v>
      </c>
      <c r="C486" s="137" t="s">
        <v>992</v>
      </c>
      <c r="D486" s="139" t="s">
        <v>161</v>
      </c>
      <c r="E486" s="142" t="s">
        <v>1004</v>
      </c>
      <c r="F486" s="146" t="s">
        <v>1051</v>
      </c>
      <c r="G486" s="138" t="s">
        <v>166</v>
      </c>
      <c r="H486" s="143">
        <v>2000000</v>
      </c>
      <c r="I486" s="138" t="s">
        <v>994</v>
      </c>
      <c r="J486" s="138">
        <v>332</v>
      </c>
      <c r="K486" s="138">
        <v>51090102</v>
      </c>
      <c r="L486" s="69" t="s">
        <v>1071</v>
      </c>
      <c r="M486" s="138" t="s">
        <v>1001</v>
      </c>
      <c r="N486" s="141" t="s">
        <v>1052</v>
      </c>
    </row>
    <row r="487" spans="2:14" s="255" customFormat="1" ht="52.2" x14ac:dyDescent="0.25">
      <c r="B487" s="155">
        <v>530</v>
      </c>
      <c r="C487" s="137" t="s">
        <v>992</v>
      </c>
      <c r="D487" s="139" t="s">
        <v>161</v>
      </c>
      <c r="E487" s="142" t="s">
        <v>1004</v>
      </c>
      <c r="F487" s="146" t="s">
        <v>1051</v>
      </c>
      <c r="G487" s="138" t="s">
        <v>166</v>
      </c>
      <c r="H487" s="143">
        <v>800000</v>
      </c>
      <c r="I487" s="138" t="s">
        <v>994</v>
      </c>
      <c r="J487" s="138">
        <v>332</v>
      </c>
      <c r="K487" s="138">
        <v>51090104</v>
      </c>
      <c r="L487" s="69" t="s">
        <v>970</v>
      </c>
      <c r="M487" s="138" t="s">
        <v>1001</v>
      </c>
      <c r="N487" s="141" t="s">
        <v>1052</v>
      </c>
    </row>
    <row r="488" spans="2:14" s="255" customFormat="1" ht="139.19999999999999" x14ac:dyDescent="0.25">
      <c r="B488" s="155">
        <v>531</v>
      </c>
      <c r="C488" s="142" t="s">
        <v>997</v>
      </c>
      <c r="D488" s="138" t="s">
        <v>161</v>
      </c>
      <c r="E488" s="142" t="s">
        <v>1004</v>
      </c>
      <c r="F488" s="142" t="s">
        <v>1038</v>
      </c>
      <c r="G488" s="138" t="s">
        <v>166</v>
      </c>
      <c r="H488" s="143">
        <v>4000000</v>
      </c>
      <c r="I488" s="138" t="s">
        <v>994</v>
      </c>
      <c r="J488" s="138">
        <v>385</v>
      </c>
      <c r="K488" s="138">
        <v>51011401</v>
      </c>
      <c r="L488" s="69" t="s">
        <v>1000</v>
      </c>
      <c r="M488" s="138" t="s">
        <v>1001</v>
      </c>
      <c r="N488" s="141" t="s">
        <v>1002</v>
      </c>
    </row>
    <row r="489" spans="2:14" s="255" customFormat="1" ht="69.599999999999994" x14ac:dyDescent="0.25">
      <c r="B489" s="155">
        <v>532</v>
      </c>
      <c r="C489" s="144" t="s">
        <v>1003</v>
      </c>
      <c r="D489" s="139" t="s">
        <v>161</v>
      </c>
      <c r="E489" s="142" t="s">
        <v>1004</v>
      </c>
      <c r="F489" s="142" t="s">
        <v>1053</v>
      </c>
      <c r="G489" s="138" t="s">
        <v>166</v>
      </c>
      <c r="H489" s="143">
        <v>5696600</v>
      </c>
      <c r="I489" s="138" t="s">
        <v>994</v>
      </c>
      <c r="J489" s="138">
        <v>385</v>
      </c>
      <c r="K489" s="138">
        <v>51020101</v>
      </c>
      <c r="L489" s="69" t="s">
        <v>1006</v>
      </c>
      <c r="M489" s="138" t="s">
        <v>1001</v>
      </c>
      <c r="N489" s="141" t="s">
        <v>1007</v>
      </c>
    </row>
    <row r="490" spans="2:14" s="255" customFormat="1" ht="87" x14ac:dyDescent="0.25">
      <c r="B490" s="155">
        <v>533</v>
      </c>
      <c r="C490" s="144" t="s">
        <v>1003</v>
      </c>
      <c r="D490" s="139" t="s">
        <v>161</v>
      </c>
      <c r="E490" s="142" t="s">
        <v>1004</v>
      </c>
      <c r="F490" s="145" t="s">
        <v>1040</v>
      </c>
      <c r="G490" s="138" t="s">
        <v>166</v>
      </c>
      <c r="H490" s="143">
        <v>14031400</v>
      </c>
      <c r="I490" s="138" t="s">
        <v>994</v>
      </c>
      <c r="J490" s="138">
        <v>385</v>
      </c>
      <c r="K490" s="138">
        <v>51020102</v>
      </c>
      <c r="L490" s="69" t="s">
        <v>1009</v>
      </c>
      <c r="M490" s="138" t="s">
        <v>1001</v>
      </c>
      <c r="N490" s="141" t="s">
        <v>1007</v>
      </c>
    </row>
    <row r="491" spans="2:14" s="255" customFormat="1" ht="69.599999999999994" x14ac:dyDescent="0.25">
      <c r="B491" s="155">
        <v>534</v>
      </c>
      <c r="C491" s="137" t="s">
        <v>992</v>
      </c>
      <c r="D491" s="139" t="s">
        <v>161</v>
      </c>
      <c r="E491" s="142" t="s">
        <v>1004</v>
      </c>
      <c r="F491" s="146" t="s">
        <v>1072</v>
      </c>
      <c r="G491" s="138" t="s">
        <v>166</v>
      </c>
      <c r="H491" s="143">
        <v>1000000</v>
      </c>
      <c r="I491" s="138" t="s">
        <v>994</v>
      </c>
      <c r="J491" s="138">
        <v>385</v>
      </c>
      <c r="K491" s="138">
        <v>51110101</v>
      </c>
      <c r="L491" s="69" t="s">
        <v>1012</v>
      </c>
      <c r="M491" s="138" t="s">
        <v>1001</v>
      </c>
      <c r="N491" s="141" t="s">
        <v>1073</v>
      </c>
    </row>
    <row r="492" spans="2:14" s="255" customFormat="1" ht="139.19999999999999" x14ac:dyDescent="0.25">
      <c r="B492" s="155">
        <v>535</v>
      </c>
      <c r="C492" s="137" t="s">
        <v>992</v>
      </c>
      <c r="D492" s="139" t="s">
        <v>161</v>
      </c>
      <c r="E492" s="142" t="s">
        <v>1004</v>
      </c>
      <c r="F492" s="146" t="s">
        <v>1041</v>
      </c>
      <c r="G492" s="138" t="s">
        <v>166</v>
      </c>
      <c r="H492" s="143">
        <v>7000000</v>
      </c>
      <c r="I492" s="138" t="s">
        <v>994</v>
      </c>
      <c r="J492" s="138">
        <v>385</v>
      </c>
      <c r="K492" s="138">
        <v>51110102</v>
      </c>
      <c r="L492" s="69" t="s">
        <v>224</v>
      </c>
      <c r="M492" s="138" t="s">
        <v>1001</v>
      </c>
      <c r="N492" s="141" t="s">
        <v>1015</v>
      </c>
    </row>
    <row r="493" spans="2:14" s="255" customFormat="1" ht="69.599999999999994" x14ac:dyDescent="0.25">
      <c r="B493" s="155">
        <v>536</v>
      </c>
      <c r="C493" s="137" t="s">
        <v>1016</v>
      </c>
      <c r="D493" s="139" t="s">
        <v>161</v>
      </c>
      <c r="E493" s="142" t="s">
        <v>1004</v>
      </c>
      <c r="F493" s="146" t="s">
        <v>1074</v>
      </c>
      <c r="G493" s="138" t="s">
        <v>166</v>
      </c>
      <c r="H493" s="143">
        <v>233920</v>
      </c>
      <c r="I493" s="138" t="s">
        <v>994</v>
      </c>
      <c r="J493" s="138">
        <v>385</v>
      </c>
      <c r="K493" s="138">
        <v>51140102</v>
      </c>
      <c r="L493" s="69" t="s">
        <v>1018</v>
      </c>
      <c r="M493" s="138" t="s">
        <v>1001</v>
      </c>
      <c r="N493" s="141" t="s">
        <v>1002</v>
      </c>
    </row>
    <row r="494" spans="2:14" s="255" customFormat="1" ht="139.19999999999999" x14ac:dyDescent="0.25">
      <c r="B494" s="155">
        <v>537</v>
      </c>
      <c r="C494" s="137" t="s">
        <v>992</v>
      </c>
      <c r="D494" s="139" t="s">
        <v>161</v>
      </c>
      <c r="E494" s="142" t="s">
        <v>1004</v>
      </c>
      <c r="F494" s="146" t="s">
        <v>1075</v>
      </c>
      <c r="G494" s="138" t="s">
        <v>166</v>
      </c>
      <c r="H494" s="143">
        <v>1500000</v>
      </c>
      <c r="I494" s="138" t="s">
        <v>994</v>
      </c>
      <c r="J494" s="138">
        <v>385</v>
      </c>
      <c r="K494" s="138">
        <v>51140110</v>
      </c>
      <c r="L494" s="69" t="s">
        <v>1020</v>
      </c>
      <c r="M494" s="138" t="s">
        <v>1001</v>
      </c>
      <c r="N494" s="141" t="s">
        <v>1021</v>
      </c>
    </row>
    <row r="495" spans="2:14" s="255" customFormat="1" ht="87" x14ac:dyDescent="0.25">
      <c r="B495" s="155">
        <v>538</v>
      </c>
      <c r="C495" s="149" t="s">
        <v>1025</v>
      </c>
      <c r="D495" s="139" t="s">
        <v>161</v>
      </c>
      <c r="E495" s="268" t="s">
        <v>1026</v>
      </c>
      <c r="F495" s="146" t="s">
        <v>1042</v>
      </c>
      <c r="G495" s="138" t="s">
        <v>166</v>
      </c>
      <c r="H495" s="143">
        <v>1000000</v>
      </c>
      <c r="I495" s="138" t="s">
        <v>994</v>
      </c>
      <c r="J495" s="138">
        <v>385</v>
      </c>
      <c r="K495" s="138">
        <v>51140145</v>
      </c>
      <c r="L495" s="69" t="s">
        <v>1028</v>
      </c>
      <c r="M495" s="138" t="s">
        <v>1001</v>
      </c>
      <c r="N495" s="141" t="s">
        <v>1007</v>
      </c>
    </row>
    <row r="496" spans="2:14" s="255" customFormat="1" ht="104.4" x14ac:dyDescent="0.25">
      <c r="B496" s="155">
        <v>539</v>
      </c>
      <c r="C496" s="149" t="s">
        <v>1029</v>
      </c>
      <c r="D496" s="139" t="s">
        <v>161</v>
      </c>
      <c r="E496" s="142" t="s">
        <v>1004</v>
      </c>
      <c r="F496" s="146" t="s">
        <v>1076</v>
      </c>
      <c r="G496" s="138" t="s">
        <v>166</v>
      </c>
      <c r="H496" s="143">
        <v>1200000</v>
      </c>
      <c r="I496" s="138" t="s">
        <v>994</v>
      </c>
      <c r="J496" s="138">
        <v>385</v>
      </c>
      <c r="K496" s="138">
        <v>51140116</v>
      </c>
      <c r="L496" s="69" t="s">
        <v>667</v>
      </c>
      <c r="M496" s="138" t="s">
        <v>1001</v>
      </c>
      <c r="N496" s="141" t="s">
        <v>1031</v>
      </c>
    </row>
    <row r="497" spans="2:14" s="255" customFormat="1" ht="156.6" x14ac:dyDescent="0.25">
      <c r="B497" s="155">
        <v>540</v>
      </c>
      <c r="C497" s="137" t="s">
        <v>992</v>
      </c>
      <c r="D497" s="139" t="s">
        <v>161</v>
      </c>
      <c r="E497" s="268" t="s">
        <v>1044</v>
      </c>
      <c r="F497" s="146" t="s">
        <v>1077</v>
      </c>
      <c r="G497" s="138" t="s">
        <v>166</v>
      </c>
      <c r="H497" s="143">
        <v>4616622</v>
      </c>
      <c r="I497" s="138" t="s">
        <v>994</v>
      </c>
      <c r="J497" s="138">
        <v>385</v>
      </c>
      <c r="K497" s="138">
        <v>51140127</v>
      </c>
      <c r="L497" s="69" t="s">
        <v>1033</v>
      </c>
      <c r="M497" s="138" t="s">
        <v>1001</v>
      </c>
      <c r="N497" s="267" t="s">
        <v>1046</v>
      </c>
    </row>
    <row r="498" spans="2:14" s="255" customFormat="1" ht="139.19999999999999" x14ac:dyDescent="0.25">
      <c r="B498" s="155">
        <v>541</v>
      </c>
      <c r="C498" s="149" t="s">
        <v>1025</v>
      </c>
      <c r="D498" s="139" t="s">
        <v>161</v>
      </c>
      <c r="E498" s="268" t="s">
        <v>1026</v>
      </c>
      <c r="F498" s="146" t="s">
        <v>1078</v>
      </c>
      <c r="G498" s="138" t="s">
        <v>166</v>
      </c>
      <c r="H498" s="143">
        <v>608490</v>
      </c>
      <c r="I498" s="138" t="s">
        <v>994</v>
      </c>
      <c r="J498" s="138">
        <v>385</v>
      </c>
      <c r="K498" s="138">
        <v>51140145</v>
      </c>
      <c r="L498" s="69" t="s">
        <v>1028</v>
      </c>
      <c r="M498" s="138" t="s">
        <v>1001</v>
      </c>
      <c r="N498" s="267" t="s">
        <v>1050</v>
      </c>
    </row>
    <row r="499" spans="2:14" s="255" customFormat="1" ht="52.2" x14ac:dyDescent="0.25">
      <c r="B499" s="155">
        <v>542</v>
      </c>
      <c r="C499" s="137" t="s">
        <v>992</v>
      </c>
      <c r="D499" s="139" t="s">
        <v>161</v>
      </c>
      <c r="E499" s="142" t="s">
        <v>1004</v>
      </c>
      <c r="F499" s="146" t="s">
        <v>1051</v>
      </c>
      <c r="G499" s="138" t="s">
        <v>166</v>
      </c>
      <c r="H499" s="143">
        <v>1000000</v>
      </c>
      <c r="I499" s="138" t="s">
        <v>994</v>
      </c>
      <c r="J499" s="138">
        <v>385</v>
      </c>
      <c r="K499" s="138">
        <v>51090102</v>
      </c>
      <c r="L499" s="69" t="s">
        <v>1035</v>
      </c>
      <c r="M499" s="138" t="s">
        <v>1001</v>
      </c>
      <c r="N499" s="141" t="s">
        <v>1052</v>
      </c>
    </row>
    <row r="500" spans="2:14" s="255" customFormat="1" ht="52.2" x14ac:dyDescent="0.25">
      <c r="B500" s="155">
        <v>543</v>
      </c>
      <c r="C500" s="137" t="s">
        <v>992</v>
      </c>
      <c r="D500" s="139" t="s">
        <v>161</v>
      </c>
      <c r="E500" s="142" t="s">
        <v>1004</v>
      </c>
      <c r="F500" s="146" t="s">
        <v>1051</v>
      </c>
      <c r="G500" s="138" t="s">
        <v>166</v>
      </c>
      <c r="H500" s="143">
        <v>1000000</v>
      </c>
      <c r="I500" s="138" t="s">
        <v>994</v>
      </c>
      <c r="J500" s="138">
        <v>385</v>
      </c>
      <c r="K500" s="138">
        <v>51090104</v>
      </c>
      <c r="L500" s="69" t="s">
        <v>970</v>
      </c>
      <c r="M500" s="138" t="s">
        <v>1001</v>
      </c>
      <c r="N500" s="141" t="s">
        <v>1052</v>
      </c>
    </row>
    <row r="501" spans="2:14" s="255" customFormat="1" ht="104.4" x14ac:dyDescent="0.25">
      <c r="B501" s="155">
        <v>544</v>
      </c>
      <c r="C501" s="142" t="s">
        <v>997</v>
      </c>
      <c r="D501" s="138" t="s">
        <v>161</v>
      </c>
      <c r="E501" s="142" t="s">
        <v>1079</v>
      </c>
      <c r="F501" s="142" t="s">
        <v>1080</v>
      </c>
      <c r="G501" s="138" t="s">
        <v>166</v>
      </c>
      <c r="H501" s="143">
        <v>30000000</v>
      </c>
      <c r="I501" s="138" t="s">
        <v>1081</v>
      </c>
      <c r="J501" s="138">
        <v>2001000332</v>
      </c>
      <c r="K501" s="138">
        <v>51090106</v>
      </c>
      <c r="L501" s="69" t="s">
        <v>663</v>
      </c>
      <c r="M501" s="138" t="s">
        <v>1001</v>
      </c>
      <c r="N501" s="141" t="s">
        <v>1002</v>
      </c>
    </row>
    <row r="502" spans="2:14" s="255" customFormat="1" ht="34.799999999999997" x14ac:dyDescent="0.25">
      <c r="B502" s="155">
        <v>545</v>
      </c>
      <c r="C502" s="142" t="s">
        <v>997</v>
      </c>
      <c r="D502" s="139" t="s">
        <v>161</v>
      </c>
      <c r="E502" s="142" t="s">
        <v>1079</v>
      </c>
      <c r="F502" s="142" t="s">
        <v>1082</v>
      </c>
      <c r="G502" s="138" t="s">
        <v>166</v>
      </c>
      <c r="H502" s="143">
        <v>30000000</v>
      </c>
      <c r="I502" s="138" t="s">
        <v>1081</v>
      </c>
      <c r="J502" s="138">
        <v>2001000332</v>
      </c>
      <c r="K502" s="138">
        <v>15090104</v>
      </c>
      <c r="L502" s="69" t="s">
        <v>1083</v>
      </c>
      <c r="M502" s="138" t="s">
        <v>1001</v>
      </c>
      <c r="N502" s="141" t="s">
        <v>1002</v>
      </c>
    </row>
    <row r="503" spans="2:14" s="255" customFormat="1" ht="191.4" x14ac:dyDescent="0.25">
      <c r="B503" s="155">
        <v>546</v>
      </c>
      <c r="C503" s="142" t="s">
        <v>997</v>
      </c>
      <c r="D503" s="139" t="s">
        <v>161</v>
      </c>
      <c r="E503" s="142" t="s">
        <v>1004</v>
      </c>
      <c r="F503" s="142" t="s">
        <v>1084</v>
      </c>
      <c r="G503" s="138" t="s">
        <v>166</v>
      </c>
      <c r="H503" s="143">
        <v>5000000</v>
      </c>
      <c r="I503" s="138" t="s">
        <v>994</v>
      </c>
      <c r="J503" s="138">
        <v>3022</v>
      </c>
      <c r="K503" s="138">
        <v>51011401</v>
      </c>
      <c r="L503" s="69" t="s">
        <v>1000</v>
      </c>
      <c r="M503" s="138" t="s">
        <v>1001</v>
      </c>
      <c r="N503" s="148" t="s">
        <v>1002</v>
      </c>
    </row>
    <row r="504" spans="2:14" s="255" customFormat="1" ht="87" x14ac:dyDescent="0.25">
      <c r="B504" s="155">
        <v>547</v>
      </c>
      <c r="C504" s="144" t="s">
        <v>1003</v>
      </c>
      <c r="D504" s="139" t="s">
        <v>161</v>
      </c>
      <c r="E504" s="142" t="s">
        <v>1004</v>
      </c>
      <c r="F504" s="142" t="s">
        <v>1085</v>
      </c>
      <c r="G504" s="138" t="s">
        <v>166</v>
      </c>
      <c r="H504" s="143">
        <v>11928916</v>
      </c>
      <c r="I504" s="138" t="s">
        <v>994</v>
      </c>
      <c r="J504" s="138">
        <v>3022</v>
      </c>
      <c r="K504" s="138">
        <v>51020101</v>
      </c>
      <c r="L504" s="69" t="s">
        <v>1006</v>
      </c>
      <c r="M504" s="138" t="s">
        <v>1001</v>
      </c>
      <c r="N504" s="148" t="s">
        <v>1007</v>
      </c>
    </row>
    <row r="505" spans="2:14" s="255" customFormat="1" ht="87" x14ac:dyDescent="0.25">
      <c r="B505" s="155">
        <v>548</v>
      </c>
      <c r="C505" s="144" t="s">
        <v>1003</v>
      </c>
      <c r="D505" s="139" t="s">
        <v>161</v>
      </c>
      <c r="E505" s="142" t="s">
        <v>1004</v>
      </c>
      <c r="F505" s="142" t="s">
        <v>1085</v>
      </c>
      <c r="G505" s="138" t="s">
        <v>166</v>
      </c>
      <c r="H505" s="143">
        <v>2448000</v>
      </c>
      <c r="I505" s="138" t="s">
        <v>994</v>
      </c>
      <c r="J505" s="138">
        <v>3022</v>
      </c>
      <c r="K505" s="138">
        <v>51020102</v>
      </c>
      <c r="L505" s="69" t="s">
        <v>1009</v>
      </c>
      <c r="M505" s="138" t="s">
        <v>1001</v>
      </c>
      <c r="N505" s="148" t="s">
        <v>1007</v>
      </c>
    </row>
    <row r="506" spans="2:14" s="255" customFormat="1" ht="69.599999999999994" x14ac:dyDescent="0.25">
      <c r="B506" s="155">
        <v>549</v>
      </c>
      <c r="C506" s="137" t="s">
        <v>992</v>
      </c>
      <c r="D506" s="139" t="s">
        <v>161</v>
      </c>
      <c r="E506" s="142" t="s">
        <v>1004</v>
      </c>
      <c r="F506" s="146" t="s">
        <v>1072</v>
      </c>
      <c r="G506" s="138" t="s">
        <v>166</v>
      </c>
      <c r="H506" s="143">
        <v>1700000</v>
      </c>
      <c r="I506" s="138" t="s">
        <v>994</v>
      </c>
      <c r="J506" s="138">
        <v>3022</v>
      </c>
      <c r="K506" s="138">
        <v>51110101</v>
      </c>
      <c r="L506" s="69" t="s">
        <v>1012</v>
      </c>
      <c r="M506" s="138" t="s">
        <v>1001</v>
      </c>
      <c r="N506" s="148" t="s">
        <v>1086</v>
      </c>
    </row>
    <row r="507" spans="2:14" s="255" customFormat="1" ht="139.19999999999999" x14ac:dyDescent="0.25">
      <c r="B507" s="155">
        <v>550</v>
      </c>
      <c r="C507" s="137" t="s">
        <v>992</v>
      </c>
      <c r="D507" s="139" t="s">
        <v>161</v>
      </c>
      <c r="E507" s="142" t="s">
        <v>1004</v>
      </c>
      <c r="F507" s="146" t="s">
        <v>1059</v>
      </c>
      <c r="G507" s="138" t="s">
        <v>166</v>
      </c>
      <c r="H507" s="143">
        <v>3600000</v>
      </c>
      <c r="I507" s="138" t="s">
        <v>994</v>
      </c>
      <c r="J507" s="138">
        <v>3022</v>
      </c>
      <c r="K507" s="138">
        <v>51110102</v>
      </c>
      <c r="L507" s="69" t="s">
        <v>224</v>
      </c>
      <c r="M507" s="138" t="s">
        <v>1001</v>
      </c>
      <c r="N507" s="148" t="s">
        <v>1087</v>
      </c>
    </row>
    <row r="508" spans="2:14" s="255" customFormat="1" ht="208.8" x14ac:dyDescent="0.25">
      <c r="B508" s="155">
        <v>551</v>
      </c>
      <c r="C508" s="137" t="s">
        <v>1016</v>
      </c>
      <c r="D508" s="139" t="s">
        <v>161</v>
      </c>
      <c r="E508" s="142" t="s">
        <v>1004</v>
      </c>
      <c r="F508" s="146" t="s">
        <v>1088</v>
      </c>
      <c r="G508" s="138" t="s">
        <v>166</v>
      </c>
      <c r="H508" s="143">
        <v>1016002</v>
      </c>
      <c r="I508" s="138" t="s">
        <v>994</v>
      </c>
      <c r="J508" s="138">
        <v>3022</v>
      </c>
      <c r="K508" s="138">
        <v>51140102</v>
      </c>
      <c r="L508" s="69" t="s">
        <v>1018</v>
      </c>
      <c r="M508" s="138" t="s">
        <v>1001</v>
      </c>
      <c r="N508" s="148" t="s">
        <v>1002</v>
      </c>
    </row>
    <row r="509" spans="2:14" s="255" customFormat="1" ht="87" x14ac:dyDescent="0.25">
      <c r="B509" s="155">
        <v>552</v>
      </c>
      <c r="C509" s="137" t="s">
        <v>992</v>
      </c>
      <c r="D509" s="139" t="s">
        <v>161</v>
      </c>
      <c r="E509" s="267" t="s">
        <v>1022</v>
      </c>
      <c r="F509" s="146" t="s">
        <v>1089</v>
      </c>
      <c r="G509" s="138" t="s">
        <v>166</v>
      </c>
      <c r="H509" s="143">
        <v>300000</v>
      </c>
      <c r="I509" s="138" t="s">
        <v>994</v>
      </c>
      <c r="J509" s="138">
        <v>3022</v>
      </c>
      <c r="K509" s="138">
        <v>51140115</v>
      </c>
      <c r="L509" s="69" t="s">
        <v>225</v>
      </c>
      <c r="M509" s="138" t="s">
        <v>1001</v>
      </c>
      <c r="N509" s="149" t="s">
        <v>1024</v>
      </c>
    </row>
    <row r="510" spans="2:14" s="255" customFormat="1" ht="87" x14ac:dyDescent="0.25">
      <c r="B510" s="155">
        <v>553</v>
      </c>
      <c r="C510" s="149" t="s">
        <v>1025</v>
      </c>
      <c r="D510" s="139" t="s">
        <v>161</v>
      </c>
      <c r="E510" s="268" t="s">
        <v>1026</v>
      </c>
      <c r="F510" s="146" t="s">
        <v>1042</v>
      </c>
      <c r="G510" s="138" t="s">
        <v>166</v>
      </c>
      <c r="H510" s="143">
        <v>800000</v>
      </c>
      <c r="I510" s="138" t="s">
        <v>994</v>
      </c>
      <c r="J510" s="138">
        <v>3022</v>
      </c>
      <c r="K510" s="138">
        <v>51140145</v>
      </c>
      <c r="L510" s="69" t="s">
        <v>1028</v>
      </c>
      <c r="M510" s="138" t="s">
        <v>1001</v>
      </c>
      <c r="N510" s="148" t="s">
        <v>1007</v>
      </c>
    </row>
    <row r="511" spans="2:14" s="255" customFormat="1" ht="156.6" x14ac:dyDescent="0.25">
      <c r="B511" s="155">
        <v>554</v>
      </c>
      <c r="C511" s="137" t="s">
        <v>992</v>
      </c>
      <c r="D511" s="139" t="s">
        <v>161</v>
      </c>
      <c r="E511" s="268" t="s">
        <v>1044</v>
      </c>
      <c r="F511" s="146" t="s">
        <v>1064</v>
      </c>
      <c r="G511" s="138" t="s">
        <v>166</v>
      </c>
      <c r="H511" s="143">
        <v>1056768</v>
      </c>
      <c r="I511" s="138" t="s">
        <v>994</v>
      </c>
      <c r="J511" s="138">
        <v>3022</v>
      </c>
      <c r="K511" s="138">
        <v>51140127</v>
      </c>
      <c r="L511" s="69" t="s">
        <v>1033</v>
      </c>
      <c r="M511" s="138" t="s">
        <v>1001</v>
      </c>
      <c r="N511" s="269" t="s">
        <v>1046</v>
      </c>
    </row>
    <row r="512" spans="2:14" s="255" customFormat="1" ht="52.2" x14ac:dyDescent="0.25">
      <c r="B512" s="155">
        <v>555</v>
      </c>
      <c r="C512" s="137" t="s">
        <v>992</v>
      </c>
      <c r="D512" s="139" t="s">
        <v>161</v>
      </c>
      <c r="E512" s="142" t="s">
        <v>1004</v>
      </c>
      <c r="F512" s="146" t="s">
        <v>1051</v>
      </c>
      <c r="G512" s="138" t="s">
        <v>166</v>
      </c>
      <c r="H512" s="143">
        <v>700000</v>
      </c>
      <c r="I512" s="138" t="s">
        <v>994</v>
      </c>
      <c r="J512" s="138">
        <v>3022</v>
      </c>
      <c r="K512" s="138">
        <v>51090102</v>
      </c>
      <c r="L512" s="69" t="s">
        <v>1035</v>
      </c>
      <c r="M512" s="138" t="s">
        <v>1001</v>
      </c>
      <c r="N512" s="148" t="s">
        <v>1052</v>
      </c>
    </row>
    <row r="513" spans="2:14" s="255" customFormat="1" ht="52.2" x14ac:dyDescent="0.25">
      <c r="B513" s="155">
        <v>556</v>
      </c>
      <c r="C513" s="137" t="s">
        <v>992</v>
      </c>
      <c r="D513" s="139" t="s">
        <v>161</v>
      </c>
      <c r="E513" s="142" t="s">
        <v>1004</v>
      </c>
      <c r="F513" s="146" t="s">
        <v>1051</v>
      </c>
      <c r="G513" s="138" t="s">
        <v>166</v>
      </c>
      <c r="H513" s="143">
        <v>700000</v>
      </c>
      <c r="I513" s="138" t="s">
        <v>994</v>
      </c>
      <c r="J513" s="138">
        <v>3022</v>
      </c>
      <c r="K513" s="138">
        <v>51090104</v>
      </c>
      <c r="L513" s="69" t="s">
        <v>970</v>
      </c>
      <c r="M513" s="138" t="s">
        <v>1001</v>
      </c>
      <c r="N513" s="148" t="s">
        <v>1052</v>
      </c>
    </row>
    <row r="514" spans="2:14" s="255" customFormat="1" ht="226.2" x14ac:dyDescent="0.25">
      <c r="B514" s="155">
        <v>557</v>
      </c>
      <c r="C514" s="144" t="s">
        <v>1003</v>
      </c>
      <c r="D514" s="139" t="s">
        <v>161</v>
      </c>
      <c r="E514" s="142" t="s">
        <v>1090</v>
      </c>
      <c r="F514" s="142" t="s">
        <v>1091</v>
      </c>
      <c r="G514" s="138" t="s">
        <v>166</v>
      </c>
      <c r="H514" s="143">
        <v>80000000</v>
      </c>
      <c r="I514" s="138" t="s">
        <v>641</v>
      </c>
      <c r="J514" s="138">
        <v>2001000704</v>
      </c>
      <c r="K514" s="138">
        <v>51020101</v>
      </c>
      <c r="L514" s="69" t="s">
        <v>1006</v>
      </c>
      <c r="M514" s="138" t="s">
        <v>1001</v>
      </c>
      <c r="N514" s="141" t="s">
        <v>1092</v>
      </c>
    </row>
    <row r="515" spans="2:14" s="255" customFormat="1" ht="226.2" x14ac:dyDescent="0.25">
      <c r="B515" s="155">
        <v>558</v>
      </c>
      <c r="C515" s="144" t="s">
        <v>1003</v>
      </c>
      <c r="D515" s="139" t="s">
        <v>161</v>
      </c>
      <c r="E515" s="142" t="s">
        <v>1090</v>
      </c>
      <c r="F515" s="142" t="s">
        <v>1091</v>
      </c>
      <c r="G515" s="138" t="s">
        <v>166</v>
      </c>
      <c r="H515" s="143">
        <v>20000000</v>
      </c>
      <c r="I515" s="138" t="s">
        <v>641</v>
      </c>
      <c r="J515" s="138">
        <v>2001000704</v>
      </c>
      <c r="K515" s="138">
        <v>51020101</v>
      </c>
      <c r="L515" s="69" t="s">
        <v>1006</v>
      </c>
      <c r="M515" s="138" t="s">
        <v>1001</v>
      </c>
      <c r="N515" s="141" t="s">
        <v>1093</v>
      </c>
    </row>
    <row r="516" spans="2:14" s="255" customFormat="1" ht="139.19999999999999" x14ac:dyDescent="0.25">
      <c r="B516" s="155">
        <v>559</v>
      </c>
      <c r="C516" s="142" t="s">
        <v>997</v>
      </c>
      <c r="D516" s="138" t="s">
        <v>161</v>
      </c>
      <c r="E516" s="142" t="s">
        <v>1004</v>
      </c>
      <c r="F516" s="142" t="s">
        <v>1038</v>
      </c>
      <c r="G516" s="138" t="s">
        <v>166</v>
      </c>
      <c r="H516" s="143">
        <v>6000000</v>
      </c>
      <c r="I516" s="138" t="s">
        <v>994</v>
      </c>
      <c r="J516" s="138">
        <v>3013</v>
      </c>
      <c r="K516" s="138">
        <v>51011401</v>
      </c>
      <c r="L516" s="69" t="s">
        <v>1000</v>
      </c>
      <c r="M516" s="138" t="s">
        <v>1001</v>
      </c>
      <c r="N516" s="142" t="s">
        <v>1094</v>
      </c>
    </row>
    <row r="517" spans="2:14" s="255" customFormat="1" ht="139.19999999999999" x14ac:dyDescent="0.25">
      <c r="B517" s="155">
        <v>560</v>
      </c>
      <c r="C517" s="144" t="s">
        <v>1003</v>
      </c>
      <c r="D517" s="139" t="s">
        <v>161</v>
      </c>
      <c r="E517" s="142" t="s">
        <v>1004</v>
      </c>
      <c r="F517" s="142" t="s">
        <v>1095</v>
      </c>
      <c r="G517" s="138" t="s">
        <v>166</v>
      </c>
      <c r="H517" s="143">
        <v>4200000</v>
      </c>
      <c r="I517" s="138" t="s">
        <v>994</v>
      </c>
      <c r="J517" s="138">
        <v>3013</v>
      </c>
      <c r="K517" s="138">
        <v>51020101</v>
      </c>
      <c r="L517" s="69" t="s">
        <v>1006</v>
      </c>
      <c r="M517" s="138" t="s">
        <v>1001</v>
      </c>
      <c r="N517" s="149" t="s">
        <v>1096</v>
      </c>
    </row>
    <row r="518" spans="2:14" s="255" customFormat="1" ht="156.6" x14ac:dyDescent="0.25">
      <c r="B518" s="155">
        <v>561</v>
      </c>
      <c r="C518" s="144" t="s">
        <v>1003</v>
      </c>
      <c r="D518" s="139" t="s">
        <v>161</v>
      </c>
      <c r="E518" s="142" t="s">
        <v>1004</v>
      </c>
      <c r="F518" s="145" t="s">
        <v>1097</v>
      </c>
      <c r="G518" s="138" t="s">
        <v>166</v>
      </c>
      <c r="H518" s="143">
        <v>31615488</v>
      </c>
      <c r="I518" s="138" t="s">
        <v>994</v>
      </c>
      <c r="J518" s="138">
        <v>3013</v>
      </c>
      <c r="K518" s="138">
        <v>51020101</v>
      </c>
      <c r="L518" s="69" t="s">
        <v>1006</v>
      </c>
      <c r="M518" s="138" t="s">
        <v>1001</v>
      </c>
      <c r="N518" s="150" t="s">
        <v>1098</v>
      </c>
    </row>
    <row r="519" spans="2:14" s="255" customFormat="1" ht="174" x14ac:dyDescent="0.25">
      <c r="B519" s="155">
        <v>562</v>
      </c>
      <c r="C519" s="144" t="s">
        <v>1003</v>
      </c>
      <c r="D519" s="139" t="s">
        <v>161</v>
      </c>
      <c r="E519" s="142" t="s">
        <v>330</v>
      </c>
      <c r="F519" s="145" t="s">
        <v>1099</v>
      </c>
      <c r="G519" s="138" t="s">
        <v>166</v>
      </c>
      <c r="H519" s="143">
        <v>91750896</v>
      </c>
      <c r="I519" s="138" t="s">
        <v>994</v>
      </c>
      <c r="J519" s="138">
        <v>3013</v>
      </c>
      <c r="K519" s="138">
        <v>51020102</v>
      </c>
      <c r="L519" s="69" t="s">
        <v>1009</v>
      </c>
      <c r="M519" s="138" t="s">
        <v>1001</v>
      </c>
      <c r="N519" s="150" t="s">
        <v>1100</v>
      </c>
    </row>
    <row r="520" spans="2:14" s="255" customFormat="1" ht="226.2" x14ac:dyDescent="0.25">
      <c r="B520" s="155">
        <v>563</v>
      </c>
      <c r="C520" s="144" t="s">
        <v>1003</v>
      </c>
      <c r="D520" s="139" t="s">
        <v>161</v>
      </c>
      <c r="E520" s="142" t="s">
        <v>332</v>
      </c>
      <c r="F520" s="145" t="s">
        <v>1101</v>
      </c>
      <c r="G520" s="138" t="s">
        <v>166</v>
      </c>
      <c r="H520" s="143">
        <v>101242368</v>
      </c>
      <c r="I520" s="138" t="s">
        <v>994</v>
      </c>
      <c r="J520" s="138">
        <v>3013</v>
      </c>
      <c r="K520" s="138">
        <v>51020102</v>
      </c>
      <c r="L520" s="69" t="s">
        <v>1009</v>
      </c>
      <c r="M520" s="138" t="s">
        <v>1001</v>
      </c>
      <c r="N520" s="150" t="s">
        <v>1102</v>
      </c>
    </row>
    <row r="521" spans="2:14" s="255" customFormat="1" ht="156.6" x14ac:dyDescent="0.25">
      <c r="B521" s="155">
        <v>564</v>
      </c>
      <c r="C521" s="144" t="s">
        <v>1003</v>
      </c>
      <c r="D521" s="139" t="s">
        <v>161</v>
      </c>
      <c r="E521" s="142" t="s">
        <v>1004</v>
      </c>
      <c r="F521" s="145" t="s">
        <v>1103</v>
      </c>
      <c r="G521" s="138" t="s">
        <v>166</v>
      </c>
      <c r="H521" s="143">
        <v>26346240</v>
      </c>
      <c r="I521" s="138" t="s">
        <v>994</v>
      </c>
      <c r="J521" s="138">
        <v>3013</v>
      </c>
      <c r="K521" s="138">
        <v>51020102</v>
      </c>
      <c r="L521" s="69" t="s">
        <v>1009</v>
      </c>
      <c r="M521" s="138" t="s">
        <v>1001</v>
      </c>
      <c r="N521" s="150" t="s">
        <v>1104</v>
      </c>
    </row>
    <row r="522" spans="2:14" s="255" customFormat="1" ht="139.19999999999999" x14ac:dyDescent="0.25">
      <c r="B522" s="155">
        <v>565</v>
      </c>
      <c r="C522" s="144" t="s">
        <v>1003</v>
      </c>
      <c r="D522" s="139" t="s">
        <v>161</v>
      </c>
      <c r="E522" s="142" t="s">
        <v>1004</v>
      </c>
      <c r="F522" s="145" t="s">
        <v>1105</v>
      </c>
      <c r="G522" s="138" t="s">
        <v>166</v>
      </c>
      <c r="H522" s="143">
        <v>17564400</v>
      </c>
      <c r="I522" s="138" t="s">
        <v>994</v>
      </c>
      <c r="J522" s="138">
        <v>3013</v>
      </c>
      <c r="K522" s="138">
        <v>51020102</v>
      </c>
      <c r="L522" s="69" t="s">
        <v>1009</v>
      </c>
      <c r="M522" s="138" t="s">
        <v>1001</v>
      </c>
      <c r="N522" s="150" t="s">
        <v>1106</v>
      </c>
    </row>
    <row r="523" spans="2:14" s="255" customFormat="1" ht="139.19999999999999" x14ac:dyDescent="0.25">
      <c r="B523" s="155">
        <v>566</v>
      </c>
      <c r="C523" s="144" t="s">
        <v>1003</v>
      </c>
      <c r="D523" s="139" t="s">
        <v>161</v>
      </c>
      <c r="E523" s="142" t="s">
        <v>1107</v>
      </c>
      <c r="F523" s="145" t="s">
        <v>1108</v>
      </c>
      <c r="G523" s="138" t="s">
        <v>166</v>
      </c>
      <c r="H523" s="143">
        <v>7025760</v>
      </c>
      <c r="I523" s="138" t="s">
        <v>994</v>
      </c>
      <c r="J523" s="138">
        <v>3013</v>
      </c>
      <c r="K523" s="138">
        <v>51020102</v>
      </c>
      <c r="L523" s="69" t="s">
        <v>1009</v>
      </c>
      <c r="M523" s="138" t="s">
        <v>1001</v>
      </c>
      <c r="N523" s="150" t="s">
        <v>1109</v>
      </c>
    </row>
    <row r="524" spans="2:14" s="255" customFormat="1" ht="69.599999999999994" x14ac:dyDescent="0.25">
      <c r="B524" s="155">
        <v>567</v>
      </c>
      <c r="C524" s="137" t="s">
        <v>992</v>
      </c>
      <c r="D524" s="139" t="s">
        <v>161</v>
      </c>
      <c r="E524" s="142" t="s">
        <v>1004</v>
      </c>
      <c r="F524" s="146" t="s">
        <v>1072</v>
      </c>
      <c r="G524" s="138" t="s">
        <v>166</v>
      </c>
      <c r="H524" s="143">
        <v>2000000</v>
      </c>
      <c r="I524" s="138" t="s">
        <v>994</v>
      </c>
      <c r="J524" s="138">
        <v>3013</v>
      </c>
      <c r="K524" s="138">
        <v>51110101</v>
      </c>
      <c r="L524" s="69" t="s">
        <v>1012</v>
      </c>
      <c r="M524" s="138" t="s">
        <v>1001</v>
      </c>
      <c r="N524" s="150" t="s">
        <v>1110</v>
      </c>
    </row>
    <row r="525" spans="2:14" s="255" customFormat="1" ht="139.19999999999999" x14ac:dyDescent="0.25">
      <c r="B525" s="155">
        <v>568</v>
      </c>
      <c r="C525" s="137" t="s">
        <v>992</v>
      </c>
      <c r="D525" s="139" t="s">
        <v>161</v>
      </c>
      <c r="E525" s="142" t="s">
        <v>1004</v>
      </c>
      <c r="F525" s="146" t="s">
        <v>1059</v>
      </c>
      <c r="G525" s="138" t="s">
        <v>166</v>
      </c>
      <c r="H525" s="143">
        <v>6000000</v>
      </c>
      <c r="I525" s="138" t="s">
        <v>994</v>
      </c>
      <c r="J525" s="138">
        <v>3013</v>
      </c>
      <c r="K525" s="138">
        <v>51110102</v>
      </c>
      <c r="L525" s="69" t="s">
        <v>224</v>
      </c>
      <c r="M525" s="138" t="s">
        <v>1001</v>
      </c>
      <c r="N525" s="150" t="s">
        <v>1111</v>
      </c>
    </row>
    <row r="526" spans="2:14" s="255" customFormat="1" ht="174" x14ac:dyDescent="0.25">
      <c r="B526" s="155">
        <v>569</v>
      </c>
      <c r="C526" s="137" t="s">
        <v>1016</v>
      </c>
      <c r="D526" s="139" t="s">
        <v>161</v>
      </c>
      <c r="E526" s="142" t="s">
        <v>1004</v>
      </c>
      <c r="F526" s="146" t="s">
        <v>1112</v>
      </c>
      <c r="G526" s="138" t="s">
        <v>166</v>
      </c>
      <c r="H526" s="143">
        <v>6886000</v>
      </c>
      <c r="I526" s="138" t="s">
        <v>994</v>
      </c>
      <c r="J526" s="138">
        <v>3013</v>
      </c>
      <c r="K526" s="138">
        <v>51140102</v>
      </c>
      <c r="L526" s="69" t="s">
        <v>1018</v>
      </c>
      <c r="M526" s="138" t="s">
        <v>1001</v>
      </c>
      <c r="N526" s="150" t="s">
        <v>1113</v>
      </c>
    </row>
    <row r="527" spans="2:14" s="255" customFormat="1" ht="87" x14ac:dyDescent="0.25">
      <c r="B527" s="155">
        <v>570</v>
      </c>
      <c r="C527" s="137" t="s">
        <v>992</v>
      </c>
      <c r="D527" s="139" t="s">
        <v>161</v>
      </c>
      <c r="E527" s="267" t="s">
        <v>1022</v>
      </c>
      <c r="F527" s="146" t="s">
        <v>1023</v>
      </c>
      <c r="G527" s="138" t="s">
        <v>166</v>
      </c>
      <c r="H527" s="143">
        <v>500000</v>
      </c>
      <c r="I527" s="138" t="s">
        <v>994</v>
      </c>
      <c r="J527" s="138">
        <v>3013</v>
      </c>
      <c r="K527" s="138">
        <v>51140115</v>
      </c>
      <c r="L527" s="69" t="s">
        <v>225</v>
      </c>
      <c r="M527" s="138" t="s">
        <v>1001</v>
      </c>
      <c r="N527" s="150" t="s">
        <v>1024</v>
      </c>
    </row>
    <row r="528" spans="2:14" s="255" customFormat="1" ht="87" x14ac:dyDescent="0.25">
      <c r="B528" s="155">
        <v>571</v>
      </c>
      <c r="C528" s="149" t="s">
        <v>1025</v>
      </c>
      <c r="D528" s="139" t="s">
        <v>161</v>
      </c>
      <c r="E528" s="268" t="s">
        <v>317</v>
      </c>
      <c r="F528" s="146" t="s">
        <v>1042</v>
      </c>
      <c r="G528" s="138" t="s">
        <v>166</v>
      </c>
      <c r="H528" s="143">
        <v>1000000</v>
      </c>
      <c r="I528" s="138" t="s">
        <v>994</v>
      </c>
      <c r="J528" s="138">
        <v>3013</v>
      </c>
      <c r="K528" s="138">
        <v>51140145</v>
      </c>
      <c r="L528" s="69" t="s">
        <v>1028</v>
      </c>
      <c r="M528" s="138" t="s">
        <v>1001</v>
      </c>
      <c r="N528" s="150" t="s">
        <v>317</v>
      </c>
    </row>
    <row r="529" spans="2:14" s="255" customFormat="1" ht="69.599999999999994" x14ac:dyDescent="0.25">
      <c r="B529" s="155">
        <v>572</v>
      </c>
      <c r="C529" s="137" t="s">
        <v>992</v>
      </c>
      <c r="D529" s="139" t="s">
        <v>161</v>
      </c>
      <c r="E529" s="268" t="s">
        <v>1004</v>
      </c>
      <c r="F529" s="146" t="s">
        <v>1064</v>
      </c>
      <c r="G529" s="138" t="s">
        <v>166</v>
      </c>
      <c r="H529" s="143">
        <v>6000000</v>
      </c>
      <c r="I529" s="138" t="s">
        <v>994</v>
      </c>
      <c r="J529" s="138">
        <v>3013</v>
      </c>
      <c r="K529" s="138">
        <v>51140127</v>
      </c>
      <c r="L529" s="69" t="s">
        <v>1033</v>
      </c>
      <c r="M529" s="138" t="s">
        <v>1001</v>
      </c>
      <c r="N529" s="146" t="s">
        <v>1114</v>
      </c>
    </row>
    <row r="530" spans="2:14" s="255" customFormat="1" ht="69.599999999999994" x14ac:dyDescent="0.25">
      <c r="B530" s="155">
        <v>573</v>
      </c>
      <c r="C530" s="137" t="s">
        <v>992</v>
      </c>
      <c r="D530" s="139" t="s">
        <v>161</v>
      </c>
      <c r="E530" s="142" t="s">
        <v>1004</v>
      </c>
      <c r="F530" s="146" t="s">
        <v>1051</v>
      </c>
      <c r="G530" s="138" t="s">
        <v>166</v>
      </c>
      <c r="H530" s="143">
        <v>2000000</v>
      </c>
      <c r="I530" s="138" t="s">
        <v>994</v>
      </c>
      <c r="J530" s="138">
        <v>3013</v>
      </c>
      <c r="K530" s="138">
        <v>51090102</v>
      </c>
      <c r="L530" s="69" t="s">
        <v>1035</v>
      </c>
      <c r="M530" s="138" t="s">
        <v>1001</v>
      </c>
      <c r="N530" s="150" t="s">
        <v>1052</v>
      </c>
    </row>
    <row r="531" spans="2:14" s="255" customFormat="1" ht="69.599999999999994" x14ac:dyDescent="0.25">
      <c r="B531" s="155">
        <v>574</v>
      </c>
      <c r="C531" s="137" t="s">
        <v>992</v>
      </c>
      <c r="D531" s="139" t="s">
        <v>161</v>
      </c>
      <c r="E531" s="142" t="s">
        <v>1004</v>
      </c>
      <c r="F531" s="146" t="s">
        <v>1051</v>
      </c>
      <c r="G531" s="138" t="s">
        <v>166</v>
      </c>
      <c r="H531" s="143">
        <v>2000000</v>
      </c>
      <c r="I531" s="138" t="s">
        <v>994</v>
      </c>
      <c r="J531" s="138">
        <v>3013</v>
      </c>
      <c r="K531" s="138">
        <v>51090104</v>
      </c>
      <c r="L531" s="69" t="s">
        <v>970</v>
      </c>
      <c r="M531" s="138" t="s">
        <v>1001</v>
      </c>
      <c r="N531" s="150" t="s">
        <v>1052</v>
      </c>
    </row>
    <row r="532" spans="2:14" s="255" customFormat="1" ht="69.599999999999994" x14ac:dyDescent="0.25">
      <c r="B532" s="155">
        <v>575</v>
      </c>
      <c r="C532" s="137" t="s">
        <v>992</v>
      </c>
      <c r="D532" s="139" t="s">
        <v>161</v>
      </c>
      <c r="E532" s="142" t="s">
        <v>313</v>
      </c>
      <c r="F532" s="146" t="s">
        <v>1115</v>
      </c>
      <c r="G532" s="138" t="s">
        <v>166</v>
      </c>
      <c r="H532" s="143">
        <v>2954845</v>
      </c>
      <c r="I532" s="138" t="s">
        <v>994</v>
      </c>
      <c r="J532" s="138">
        <v>3013</v>
      </c>
      <c r="K532" s="138">
        <v>51140110</v>
      </c>
      <c r="L532" s="69" t="s">
        <v>956</v>
      </c>
      <c r="M532" s="138" t="s">
        <v>1001</v>
      </c>
      <c r="N532" s="150" t="s">
        <v>1052</v>
      </c>
    </row>
    <row r="533" spans="2:14" s="255" customFormat="1" ht="104.4" x14ac:dyDescent="0.25">
      <c r="B533" s="155">
        <v>576</v>
      </c>
      <c r="C533" s="144" t="s">
        <v>1003</v>
      </c>
      <c r="D533" s="139" t="s">
        <v>161</v>
      </c>
      <c r="E533" s="150" t="s">
        <v>318</v>
      </c>
      <c r="F533" s="145" t="s">
        <v>1116</v>
      </c>
      <c r="G533" s="138" t="s">
        <v>166</v>
      </c>
      <c r="H533" s="143">
        <v>8000000</v>
      </c>
      <c r="I533" s="138" t="s">
        <v>1117</v>
      </c>
      <c r="J533" s="138">
        <v>2001003013</v>
      </c>
      <c r="K533" s="138">
        <v>51020102</v>
      </c>
      <c r="L533" s="69" t="s">
        <v>1009</v>
      </c>
      <c r="M533" s="138" t="s">
        <v>1001</v>
      </c>
      <c r="N533" s="150" t="s">
        <v>318</v>
      </c>
    </row>
    <row r="534" spans="2:14" s="255" customFormat="1" ht="69.599999999999994" x14ac:dyDescent="0.25">
      <c r="B534" s="155">
        <v>577</v>
      </c>
      <c r="C534" s="137" t="s">
        <v>992</v>
      </c>
      <c r="D534" s="139" t="s">
        <v>161</v>
      </c>
      <c r="E534" s="150" t="s">
        <v>318</v>
      </c>
      <c r="F534" s="146" t="s">
        <v>1072</v>
      </c>
      <c r="G534" s="138" t="s">
        <v>166</v>
      </c>
      <c r="H534" s="143">
        <v>2000000</v>
      </c>
      <c r="I534" s="138" t="s">
        <v>1117</v>
      </c>
      <c r="J534" s="138">
        <v>2001003013</v>
      </c>
      <c r="K534" s="138">
        <v>51110101</v>
      </c>
      <c r="L534" s="69" t="s">
        <v>1012</v>
      </c>
      <c r="M534" s="138" t="s">
        <v>1001</v>
      </c>
      <c r="N534" s="150" t="s">
        <v>318</v>
      </c>
    </row>
    <row r="535" spans="2:14" s="255" customFormat="1" ht="139.19999999999999" x14ac:dyDescent="0.25">
      <c r="B535" s="155">
        <v>578</v>
      </c>
      <c r="C535" s="137" t="s">
        <v>992</v>
      </c>
      <c r="D535" s="139" t="s">
        <v>161</v>
      </c>
      <c r="E535" s="150" t="s">
        <v>322</v>
      </c>
      <c r="F535" s="146" t="s">
        <v>1059</v>
      </c>
      <c r="G535" s="138" t="s">
        <v>166</v>
      </c>
      <c r="H535" s="143">
        <v>8000000</v>
      </c>
      <c r="I535" s="138" t="s">
        <v>1117</v>
      </c>
      <c r="J535" s="138">
        <v>2001003013</v>
      </c>
      <c r="K535" s="138">
        <v>51110102</v>
      </c>
      <c r="L535" s="69" t="s">
        <v>224</v>
      </c>
      <c r="M535" s="138" t="s">
        <v>1001</v>
      </c>
      <c r="N535" s="150" t="s">
        <v>322</v>
      </c>
    </row>
    <row r="536" spans="2:14" s="255" customFormat="1" ht="104.4" x14ac:dyDescent="0.25">
      <c r="B536" s="155">
        <v>579</v>
      </c>
      <c r="C536" s="137" t="s">
        <v>1016</v>
      </c>
      <c r="D536" s="139" t="s">
        <v>161</v>
      </c>
      <c r="E536" s="150" t="s">
        <v>318</v>
      </c>
      <c r="F536" s="146" t="s">
        <v>1112</v>
      </c>
      <c r="G536" s="138" t="s">
        <v>166</v>
      </c>
      <c r="H536" s="143">
        <v>2000000</v>
      </c>
      <c r="I536" s="138" t="s">
        <v>1117</v>
      </c>
      <c r="J536" s="138">
        <v>2001003013</v>
      </c>
      <c r="K536" s="138">
        <v>51140102</v>
      </c>
      <c r="L536" s="69" t="s">
        <v>1018</v>
      </c>
      <c r="M536" s="138" t="s">
        <v>1001</v>
      </c>
      <c r="N536" s="150" t="s">
        <v>318</v>
      </c>
    </row>
    <row r="537" spans="2:14" s="255" customFormat="1" ht="171.6" x14ac:dyDescent="0.25">
      <c r="B537" s="155">
        <v>580</v>
      </c>
      <c r="C537" s="70" t="s">
        <v>1118</v>
      </c>
      <c r="D537" s="87" t="s">
        <v>161</v>
      </c>
      <c r="E537" s="113" t="s">
        <v>417</v>
      </c>
      <c r="F537" s="70" t="s">
        <v>1119</v>
      </c>
      <c r="G537" s="70" t="s">
        <v>1120</v>
      </c>
      <c r="H537" s="112">
        <v>120000000</v>
      </c>
      <c r="I537" s="69" t="s">
        <v>641</v>
      </c>
      <c r="J537" s="69">
        <v>2001000700</v>
      </c>
      <c r="K537" s="69" t="s">
        <v>1121</v>
      </c>
      <c r="L537" s="69" t="s">
        <v>1122</v>
      </c>
      <c r="M537" s="81" t="s">
        <v>1123</v>
      </c>
    </row>
    <row r="538" spans="2:14" s="255" customFormat="1" ht="211.2" x14ac:dyDescent="0.25">
      <c r="B538" s="155">
        <v>581</v>
      </c>
      <c r="C538" s="107" t="s">
        <v>1124</v>
      </c>
      <c r="D538" s="87" t="s">
        <v>161</v>
      </c>
      <c r="E538" s="88" t="s">
        <v>1125</v>
      </c>
      <c r="F538" s="88" t="s">
        <v>1126</v>
      </c>
      <c r="G538" s="102" t="s">
        <v>166</v>
      </c>
      <c r="H538" s="112">
        <v>30000000</v>
      </c>
      <c r="I538" s="69" t="s">
        <v>641</v>
      </c>
      <c r="J538" s="81">
        <v>2002000700</v>
      </c>
      <c r="K538" s="81" t="s">
        <v>1127</v>
      </c>
      <c r="L538" s="69" t="s">
        <v>1128</v>
      </c>
      <c r="M538" s="102" t="s">
        <v>1129</v>
      </c>
    </row>
    <row r="539" spans="2:14" s="255" customFormat="1" ht="26.4" x14ac:dyDescent="0.25">
      <c r="B539" s="155">
        <v>582</v>
      </c>
      <c r="C539" s="70" t="s">
        <v>1130</v>
      </c>
      <c r="D539" s="87" t="s">
        <v>161</v>
      </c>
      <c r="E539" s="70" t="s">
        <v>1131</v>
      </c>
      <c r="F539" s="70" t="s">
        <v>1132</v>
      </c>
      <c r="G539" s="102" t="s">
        <v>166</v>
      </c>
      <c r="H539" s="112">
        <v>13606000</v>
      </c>
      <c r="I539" s="77" t="s">
        <v>410</v>
      </c>
      <c r="J539" s="69">
        <v>700</v>
      </c>
      <c r="K539" s="81" t="s">
        <v>1127</v>
      </c>
      <c r="L539" s="77" t="s">
        <v>1133</v>
      </c>
      <c r="M539" s="69" t="s">
        <v>1134</v>
      </c>
    </row>
    <row r="540" spans="2:14" s="255" customFormat="1" ht="66" x14ac:dyDescent="0.25">
      <c r="B540" s="155">
        <v>583</v>
      </c>
      <c r="C540" s="70" t="s">
        <v>1130</v>
      </c>
      <c r="D540" s="87" t="s">
        <v>161</v>
      </c>
      <c r="E540" s="70" t="s">
        <v>1131</v>
      </c>
      <c r="F540" s="88" t="s">
        <v>1135</v>
      </c>
      <c r="G540" s="102" t="s">
        <v>166</v>
      </c>
      <c r="H540" s="151">
        <v>3000000</v>
      </c>
      <c r="I540" s="77" t="s">
        <v>410</v>
      </c>
      <c r="J540" s="77">
        <v>700</v>
      </c>
      <c r="K540" s="77" t="s">
        <v>1136</v>
      </c>
      <c r="L540" s="77" t="s">
        <v>1133</v>
      </c>
      <c r="M540" s="69" t="s">
        <v>1137</v>
      </c>
    </row>
    <row r="541" spans="2:14" s="255" customFormat="1" ht="105.6" x14ac:dyDescent="0.25">
      <c r="B541" s="155">
        <v>584</v>
      </c>
      <c r="C541" s="70" t="s">
        <v>1138</v>
      </c>
      <c r="D541" s="87" t="s">
        <v>161</v>
      </c>
      <c r="E541" s="70" t="s">
        <v>472</v>
      </c>
      <c r="F541" s="88" t="s">
        <v>1139</v>
      </c>
      <c r="G541" s="102" t="s">
        <v>1140</v>
      </c>
      <c r="H541" s="151">
        <v>36000000</v>
      </c>
      <c r="I541" s="77" t="s">
        <v>410</v>
      </c>
      <c r="J541" s="77">
        <v>700</v>
      </c>
      <c r="K541" s="77" t="s">
        <v>1141</v>
      </c>
      <c r="L541" s="77" t="s">
        <v>1133</v>
      </c>
      <c r="M541" s="81" t="s">
        <v>1123</v>
      </c>
    </row>
    <row r="542" spans="2:14" s="255" customFormat="1" ht="39.6" x14ac:dyDescent="0.25">
      <c r="B542" s="155">
        <v>585</v>
      </c>
      <c r="C542" s="70" t="s">
        <v>1142</v>
      </c>
      <c r="D542" s="87" t="s">
        <v>161</v>
      </c>
      <c r="E542" s="70" t="s">
        <v>417</v>
      </c>
      <c r="F542" s="88" t="s">
        <v>1143</v>
      </c>
      <c r="G542" s="102" t="s">
        <v>166</v>
      </c>
      <c r="H542" s="151">
        <v>12000000</v>
      </c>
      <c r="I542" s="77" t="s">
        <v>410</v>
      </c>
      <c r="J542" s="77">
        <v>700</v>
      </c>
      <c r="K542" s="77" t="s">
        <v>1144</v>
      </c>
      <c r="L542" s="77" t="s">
        <v>1133</v>
      </c>
      <c r="M542" s="69" t="s">
        <v>1145</v>
      </c>
    </row>
    <row r="543" spans="2:14" s="255" customFormat="1" ht="52.8" x14ac:dyDescent="0.25">
      <c r="B543" s="155">
        <v>586</v>
      </c>
      <c r="C543" s="70" t="s">
        <v>1130</v>
      </c>
      <c r="D543" s="87" t="s">
        <v>161</v>
      </c>
      <c r="E543" s="70" t="s">
        <v>1131</v>
      </c>
      <c r="F543" s="88" t="s">
        <v>1146</v>
      </c>
      <c r="G543" s="102" t="s">
        <v>166</v>
      </c>
      <c r="H543" s="151">
        <v>4000000</v>
      </c>
      <c r="I543" s="77" t="s">
        <v>410</v>
      </c>
      <c r="J543" s="77">
        <v>700</v>
      </c>
      <c r="K543" s="77" t="s">
        <v>1147</v>
      </c>
      <c r="L543" s="77" t="s">
        <v>1133</v>
      </c>
      <c r="M543" s="77" t="s">
        <v>1148</v>
      </c>
    </row>
    <row r="544" spans="2:14" s="255" customFormat="1" ht="26.4" x14ac:dyDescent="0.25">
      <c r="B544" s="155">
        <v>587</v>
      </c>
      <c r="C544" s="70" t="s">
        <v>1130</v>
      </c>
      <c r="D544" s="87" t="s">
        <v>161</v>
      </c>
      <c r="E544" s="70" t="s">
        <v>1149</v>
      </c>
      <c r="F544" s="88" t="s">
        <v>1150</v>
      </c>
      <c r="G544" s="102" t="s">
        <v>166</v>
      </c>
      <c r="H544" s="151">
        <v>8000000</v>
      </c>
      <c r="I544" s="77" t="s">
        <v>410</v>
      </c>
      <c r="J544" s="77">
        <v>700</v>
      </c>
      <c r="K544" s="77" t="s">
        <v>1151</v>
      </c>
      <c r="L544" s="77" t="s">
        <v>1133</v>
      </c>
      <c r="M544" s="77" t="s">
        <v>421</v>
      </c>
    </row>
    <row r="545" spans="2:13" s="255" customFormat="1" ht="39.6" x14ac:dyDescent="0.25">
      <c r="B545" s="155">
        <v>588</v>
      </c>
      <c r="C545" s="70" t="s">
        <v>1142</v>
      </c>
      <c r="D545" s="87" t="s">
        <v>161</v>
      </c>
      <c r="E545" s="70" t="s">
        <v>1131</v>
      </c>
      <c r="F545" s="88" t="s">
        <v>1152</v>
      </c>
      <c r="G545" s="102" t="s">
        <v>166</v>
      </c>
      <c r="H545" s="151">
        <v>1000000</v>
      </c>
      <c r="I545" s="77" t="s">
        <v>410</v>
      </c>
      <c r="J545" s="77">
        <v>700</v>
      </c>
      <c r="K545" s="77" t="s">
        <v>1153</v>
      </c>
      <c r="L545" s="77" t="s">
        <v>1133</v>
      </c>
      <c r="M545" s="77" t="s">
        <v>1154</v>
      </c>
    </row>
    <row r="546" spans="2:13" s="255" customFormat="1" ht="66" x14ac:dyDescent="0.25">
      <c r="B546" s="155">
        <v>589</v>
      </c>
      <c r="C546" s="70" t="s">
        <v>1142</v>
      </c>
      <c r="D546" s="87" t="s">
        <v>161</v>
      </c>
      <c r="E546" s="70" t="s">
        <v>1131</v>
      </c>
      <c r="F546" s="88" t="s">
        <v>1155</v>
      </c>
      <c r="G546" s="102" t="s">
        <v>166</v>
      </c>
      <c r="H546" s="151">
        <v>7000000</v>
      </c>
      <c r="I546" s="77" t="s">
        <v>410</v>
      </c>
      <c r="J546" s="77">
        <v>700</v>
      </c>
      <c r="K546" s="77" t="s">
        <v>1156</v>
      </c>
      <c r="L546" s="77" t="s">
        <v>1133</v>
      </c>
      <c r="M546" s="69" t="s">
        <v>1157</v>
      </c>
    </row>
    <row r="547" spans="2:13" s="255" customFormat="1" ht="39.6" x14ac:dyDescent="0.25">
      <c r="B547" s="155">
        <v>590</v>
      </c>
      <c r="C547" s="70" t="s">
        <v>1142</v>
      </c>
      <c r="D547" s="87" t="s">
        <v>161</v>
      </c>
      <c r="E547" s="70" t="s">
        <v>1158</v>
      </c>
      <c r="F547" s="88" t="s">
        <v>1152</v>
      </c>
      <c r="G547" s="102" t="s">
        <v>166</v>
      </c>
      <c r="H547" s="151">
        <v>6000000</v>
      </c>
      <c r="I547" s="77" t="s">
        <v>410</v>
      </c>
      <c r="J547" s="77">
        <v>700</v>
      </c>
      <c r="K547" s="77" t="s">
        <v>1159</v>
      </c>
      <c r="L547" s="77" t="s">
        <v>1133</v>
      </c>
      <c r="M547" s="77" t="s">
        <v>1154</v>
      </c>
    </row>
    <row r="548" spans="2:13" s="255" customFormat="1" ht="66" x14ac:dyDescent="0.25">
      <c r="B548" s="155">
        <v>591</v>
      </c>
      <c r="C548" s="70" t="s">
        <v>1142</v>
      </c>
      <c r="D548" s="87" t="s">
        <v>161</v>
      </c>
      <c r="E548" s="70" t="s">
        <v>1160</v>
      </c>
      <c r="F548" s="88" t="s">
        <v>1161</v>
      </c>
      <c r="G548" s="102" t="s">
        <v>166</v>
      </c>
      <c r="H548" s="151">
        <v>10000000</v>
      </c>
      <c r="I548" s="77" t="s">
        <v>410</v>
      </c>
      <c r="J548" s="77">
        <v>700</v>
      </c>
      <c r="K548" s="77" t="s">
        <v>1162</v>
      </c>
      <c r="L548" s="77" t="s">
        <v>1133</v>
      </c>
      <c r="M548" s="77" t="s">
        <v>1163</v>
      </c>
    </row>
    <row r="549" spans="2:13" s="255" customFormat="1" ht="39.6" x14ac:dyDescent="0.25">
      <c r="B549" s="155">
        <v>592</v>
      </c>
      <c r="C549" s="70" t="s">
        <v>1142</v>
      </c>
      <c r="D549" s="87" t="s">
        <v>161</v>
      </c>
      <c r="E549" s="70" t="s">
        <v>1131</v>
      </c>
      <c r="F549" s="88" t="s">
        <v>1164</v>
      </c>
      <c r="G549" s="102" t="s">
        <v>166</v>
      </c>
      <c r="H549" s="151">
        <v>1000000</v>
      </c>
      <c r="I549" s="77" t="s">
        <v>410</v>
      </c>
      <c r="J549" s="77">
        <v>700</v>
      </c>
      <c r="K549" s="77" t="s">
        <v>1165</v>
      </c>
      <c r="L549" s="77" t="s">
        <v>1133</v>
      </c>
      <c r="M549" s="77" t="s">
        <v>1154</v>
      </c>
    </row>
    <row r="550" spans="2:13" s="255" customFormat="1" ht="39.6" x14ac:dyDescent="0.25">
      <c r="B550" s="155">
        <v>593</v>
      </c>
      <c r="C550" s="70" t="s">
        <v>1142</v>
      </c>
      <c r="D550" s="87" t="s">
        <v>161</v>
      </c>
      <c r="E550" s="70" t="s">
        <v>1131</v>
      </c>
      <c r="F550" s="88" t="s">
        <v>1166</v>
      </c>
      <c r="G550" s="102" t="s">
        <v>166</v>
      </c>
      <c r="H550" s="151">
        <v>6140000</v>
      </c>
      <c r="I550" s="77" t="s">
        <v>410</v>
      </c>
      <c r="J550" s="77">
        <v>700</v>
      </c>
      <c r="K550" s="77" t="s">
        <v>1167</v>
      </c>
      <c r="L550" s="77" t="s">
        <v>1133</v>
      </c>
      <c r="M550" s="77" t="s">
        <v>1154</v>
      </c>
    </row>
    <row r="551" spans="2:13" s="255" customFormat="1" ht="52.8" x14ac:dyDescent="0.25">
      <c r="B551" s="155">
        <v>594</v>
      </c>
      <c r="C551" s="70" t="s">
        <v>1142</v>
      </c>
      <c r="D551" s="87" t="s">
        <v>161</v>
      </c>
      <c r="E551" s="70" t="s">
        <v>1131</v>
      </c>
      <c r="F551" s="88" t="s">
        <v>1168</v>
      </c>
      <c r="G551" s="102" t="s">
        <v>166</v>
      </c>
      <c r="H551" s="151">
        <v>15770000</v>
      </c>
      <c r="I551" s="77" t="s">
        <v>410</v>
      </c>
      <c r="J551" s="77">
        <v>700</v>
      </c>
      <c r="K551" s="77" t="s">
        <v>1169</v>
      </c>
      <c r="L551" s="77" t="s">
        <v>1133</v>
      </c>
      <c r="M551" s="77" t="s">
        <v>1170</v>
      </c>
    </row>
    <row r="552" spans="2:13" s="255" customFormat="1" ht="39.6" x14ac:dyDescent="0.25">
      <c r="B552" s="155">
        <v>595</v>
      </c>
      <c r="C552" s="70" t="s">
        <v>1142</v>
      </c>
      <c r="D552" s="87" t="s">
        <v>161</v>
      </c>
      <c r="E552" s="70" t="s">
        <v>1131</v>
      </c>
      <c r="F552" s="88" t="s">
        <v>1171</v>
      </c>
      <c r="G552" s="102" t="s">
        <v>166</v>
      </c>
      <c r="H552" s="151">
        <v>2000000</v>
      </c>
      <c r="I552" s="77" t="s">
        <v>410</v>
      </c>
      <c r="J552" s="77">
        <v>700</v>
      </c>
      <c r="K552" s="77" t="s">
        <v>1172</v>
      </c>
      <c r="L552" s="77" t="s">
        <v>1133</v>
      </c>
      <c r="M552" s="77" t="s">
        <v>1170</v>
      </c>
    </row>
    <row r="553" spans="2:13" s="255" customFormat="1" ht="39.6" x14ac:dyDescent="0.25">
      <c r="B553" s="155">
        <v>596</v>
      </c>
      <c r="C553" s="70" t="s">
        <v>1142</v>
      </c>
      <c r="D553" s="87" t="s">
        <v>161</v>
      </c>
      <c r="E553" s="70" t="s">
        <v>1131</v>
      </c>
      <c r="F553" s="88" t="s">
        <v>1173</v>
      </c>
      <c r="G553" s="102" t="s">
        <v>166</v>
      </c>
      <c r="H553" s="151">
        <v>2000000</v>
      </c>
      <c r="I553" s="77" t="s">
        <v>410</v>
      </c>
      <c r="J553" s="77">
        <v>700</v>
      </c>
      <c r="K553" s="77" t="s">
        <v>1174</v>
      </c>
      <c r="L553" s="77" t="s">
        <v>1133</v>
      </c>
      <c r="M553" s="77" t="s">
        <v>1170</v>
      </c>
    </row>
    <row r="554" spans="2:13" s="255" customFormat="1" ht="39.6" x14ac:dyDescent="0.25">
      <c r="B554" s="155">
        <v>597</v>
      </c>
      <c r="C554" s="70" t="s">
        <v>1142</v>
      </c>
      <c r="D554" s="87" t="s">
        <v>161</v>
      </c>
      <c r="E554" s="70" t="s">
        <v>1131</v>
      </c>
      <c r="F554" s="88" t="s">
        <v>1175</v>
      </c>
      <c r="G554" s="102" t="s">
        <v>166</v>
      </c>
      <c r="H554" s="151">
        <v>2000000</v>
      </c>
      <c r="I554" s="77" t="s">
        <v>410</v>
      </c>
      <c r="J554" s="77">
        <v>700</v>
      </c>
      <c r="K554" s="77" t="s">
        <v>1176</v>
      </c>
      <c r="L554" s="77" t="s">
        <v>1133</v>
      </c>
      <c r="M554" s="77" t="s">
        <v>1170</v>
      </c>
    </row>
    <row r="555" spans="2:13" s="255" customFormat="1" ht="26.4" x14ac:dyDescent="0.25">
      <c r="B555" s="155">
        <v>598</v>
      </c>
      <c r="C555" s="70" t="s">
        <v>1130</v>
      </c>
      <c r="D555" s="87" t="s">
        <v>161</v>
      </c>
      <c r="E555" s="70" t="s">
        <v>1131</v>
      </c>
      <c r="F555" s="88" t="s">
        <v>1177</v>
      </c>
      <c r="G555" s="102" t="s">
        <v>166</v>
      </c>
      <c r="H555" s="112">
        <v>25000000</v>
      </c>
      <c r="I555" s="77" t="s">
        <v>410</v>
      </c>
      <c r="J555" s="69">
        <v>370</v>
      </c>
      <c r="K555" s="69" t="s">
        <v>1178</v>
      </c>
      <c r="L555" s="77" t="s">
        <v>1133</v>
      </c>
      <c r="M555" s="69" t="s">
        <v>1134</v>
      </c>
    </row>
    <row r="556" spans="2:13" s="255" customFormat="1" ht="26.4" x14ac:dyDescent="0.25">
      <c r="B556" s="155">
        <v>599</v>
      </c>
      <c r="C556" s="70" t="s">
        <v>1130</v>
      </c>
      <c r="D556" s="87" t="s">
        <v>161</v>
      </c>
      <c r="E556" s="70" t="s">
        <v>1131</v>
      </c>
      <c r="F556" s="88" t="s">
        <v>1177</v>
      </c>
      <c r="G556" s="102" t="s">
        <v>166</v>
      </c>
      <c r="H556" s="112">
        <v>3000000</v>
      </c>
      <c r="I556" s="77" t="s">
        <v>410</v>
      </c>
      <c r="J556" s="81">
        <v>370</v>
      </c>
      <c r="K556" s="69" t="s">
        <v>1179</v>
      </c>
      <c r="L556" s="77" t="s">
        <v>1133</v>
      </c>
      <c r="M556" s="69" t="s">
        <v>1134</v>
      </c>
    </row>
    <row r="557" spans="2:13" s="255" customFormat="1" ht="26.4" x14ac:dyDescent="0.25">
      <c r="B557" s="155">
        <v>600</v>
      </c>
      <c r="C557" s="70" t="s">
        <v>1130</v>
      </c>
      <c r="D557" s="87" t="s">
        <v>161</v>
      </c>
      <c r="E557" s="70" t="s">
        <v>1131</v>
      </c>
      <c r="F557" s="70" t="s">
        <v>1132</v>
      </c>
      <c r="G557" s="102" t="s">
        <v>166</v>
      </c>
      <c r="H557" s="112">
        <v>19022303</v>
      </c>
      <c r="I557" s="77" t="s">
        <v>410</v>
      </c>
      <c r="J557" s="69">
        <v>370</v>
      </c>
      <c r="K557" s="81" t="s">
        <v>1127</v>
      </c>
      <c r="L557" s="77" t="s">
        <v>1133</v>
      </c>
      <c r="M557" s="69" t="s">
        <v>1134</v>
      </c>
    </row>
    <row r="558" spans="2:13" s="255" customFormat="1" ht="66" x14ac:dyDescent="0.25">
      <c r="B558" s="155">
        <v>601</v>
      </c>
      <c r="C558" s="70" t="s">
        <v>1130</v>
      </c>
      <c r="D558" s="87" t="s">
        <v>161</v>
      </c>
      <c r="E558" s="70" t="s">
        <v>1131</v>
      </c>
      <c r="F558" s="88" t="s">
        <v>1135</v>
      </c>
      <c r="G558" s="102" t="s">
        <v>166</v>
      </c>
      <c r="H558" s="151">
        <v>3540000</v>
      </c>
      <c r="I558" s="77" t="s">
        <v>410</v>
      </c>
      <c r="J558" s="77">
        <v>370</v>
      </c>
      <c r="K558" s="77" t="s">
        <v>1136</v>
      </c>
      <c r="L558" s="77" t="s">
        <v>1133</v>
      </c>
      <c r="M558" s="69" t="s">
        <v>1137</v>
      </c>
    </row>
    <row r="559" spans="2:13" s="255" customFormat="1" ht="52.8" x14ac:dyDescent="0.25">
      <c r="B559" s="155">
        <v>602</v>
      </c>
      <c r="C559" s="70" t="s">
        <v>1138</v>
      </c>
      <c r="D559" s="87" t="s">
        <v>161</v>
      </c>
      <c r="E559" s="70" t="s">
        <v>1131</v>
      </c>
      <c r="F559" s="70" t="s">
        <v>1180</v>
      </c>
      <c r="G559" s="102" t="s">
        <v>166</v>
      </c>
      <c r="H559" s="151">
        <v>6000000</v>
      </c>
      <c r="I559" s="77" t="s">
        <v>410</v>
      </c>
      <c r="J559" s="77">
        <v>370</v>
      </c>
      <c r="K559" s="77" t="s">
        <v>1181</v>
      </c>
      <c r="L559" s="77" t="s">
        <v>1133</v>
      </c>
      <c r="M559" s="69" t="s">
        <v>1137</v>
      </c>
    </row>
    <row r="560" spans="2:13" s="255" customFormat="1" ht="52.8" x14ac:dyDescent="0.25">
      <c r="B560" s="155">
        <v>603</v>
      </c>
      <c r="C560" s="70" t="s">
        <v>1142</v>
      </c>
      <c r="D560" s="87" t="s">
        <v>161</v>
      </c>
      <c r="E560" s="70" t="s">
        <v>1131</v>
      </c>
      <c r="F560" s="88" t="s">
        <v>1146</v>
      </c>
      <c r="G560" s="102" t="s">
        <v>166</v>
      </c>
      <c r="H560" s="151">
        <v>6000000</v>
      </c>
      <c r="I560" s="77" t="s">
        <v>410</v>
      </c>
      <c r="J560" s="77">
        <v>370</v>
      </c>
      <c r="K560" s="77" t="s">
        <v>1147</v>
      </c>
      <c r="L560" s="77" t="s">
        <v>1133</v>
      </c>
      <c r="M560" s="77" t="s">
        <v>1157</v>
      </c>
    </row>
    <row r="561" spans="2:13" s="255" customFormat="1" ht="52.8" x14ac:dyDescent="0.25">
      <c r="B561" s="155">
        <v>604</v>
      </c>
      <c r="C561" s="70" t="s">
        <v>1142</v>
      </c>
      <c r="D561" s="87" t="s">
        <v>161</v>
      </c>
      <c r="E561" s="70" t="s">
        <v>1131</v>
      </c>
      <c r="F561" s="88" t="s">
        <v>1146</v>
      </c>
      <c r="G561" s="102" t="s">
        <v>166</v>
      </c>
      <c r="H561" s="151">
        <v>3000000</v>
      </c>
      <c r="I561" s="77" t="s">
        <v>410</v>
      </c>
      <c r="J561" s="77">
        <v>370</v>
      </c>
      <c r="K561" s="77" t="s">
        <v>1182</v>
      </c>
      <c r="L561" s="77" t="s">
        <v>1133</v>
      </c>
      <c r="M561" s="77" t="s">
        <v>1157</v>
      </c>
    </row>
    <row r="562" spans="2:13" s="255" customFormat="1" ht="66" x14ac:dyDescent="0.25">
      <c r="B562" s="155">
        <v>605</v>
      </c>
      <c r="C562" s="70" t="s">
        <v>1142</v>
      </c>
      <c r="D562" s="87" t="s">
        <v>161</v>
      </c>
      <c r="E562" s="70" t="s">
        <v>1131</v>
      </c>
      <c r="F562" s="88" t="s">
        <v>1155</v>
      </c>
      <c r="G562" s="102" t="s">
        <v>166</v>
      </c>
      <c r="H562" s="151">
        <v>9000000</v>
      </c>
      <c r="I562" s="77" t="s">
        <v>410</v>
      </c>
      <c r="J562" s="77">
        <v>370</v>
      </c>
      <c r="K562" s="77" t="s">
        <v>1156</v>
      </c>
      <c r="L562" s="77" t="s">
        <v>1133</v>
      </c>
      <c r="M562" s="69" t="s">
        <v>1157</v>
      </c>
    </row>
    <row r="563" spans="2:13" s="255" customFormat="1" ht="26.4" x14ac:dyDescent="0.25">
      <c r="B563" s="155">
        <v>606</v>
      </c>
      <c r="C563" s="70" t="s">
        <v>1130</v>
      </c>
      <c r="D563" s="87" t="s">
        <v>161</v>
      </c>
      <c r="E563" s="70" t="s">
        <v>1183</v>
      </c>
      <c r="F563" s="88" t="s">
        <v>1150</v>
      </c>
      <c r="G563" s="102" t="s">
        <v>166</v>
      </c>
      <c r="H563" s="151">
        <v>8000000</v>
      </c>
      <c r="I563" s="77" t="s">
        <v>410</v>
      </c>
      <c r="J563" s="77">
        <v>370</v>
      </c>
      <c r="K563" s="77" t="s">
        <v>1151</v>
      </c>
      <c r="L563" s="77" t="s">
        <v>1133</v>
      </c>
      <c r="M563" s="77" t="s">
        <v>1184</v>
      </c>
    </row>
    <row r="564" spans="2:13" s="255" customFormat="1" ht="39.6" x14ac:dyDescent="0.25">
      <c r="B564" s="155">
        <v>607</v>
      </c>
      <c r="C564" s="70" t="s">
        <v>1142</v>
      </c>
      <c r="D564" s="87" t="s">
        <v>161</v>
      </c>
      <c r="E564" s="70" t="s">
        <v>1131</v>
      </c>
      <c r="F564" s="88" t="s">
        <v>1185</v>
      </c>
      <c r="G564" s="102" t="s">
        <v>166</v>
      </c>
      <c r="H564" s="151">
        <v>1500000</v>
      </c>
      <c r="I564" s="77" t="s">
        <v>410</v>
      </c>
      <c r="J564" s="77">
        <v>370</v>
      </c>
      <c r="K564" s="77" t="s">
        <v>1186</v>
      </c>
      <c r="L564" s="77" t="s">
        <v>1133</v>
      </c>
      <c r="M564" s="77" t="s">
        <v>1154</v>
      </c>
    </row>
    <row r="565" spans="2:13" s="255" customFormat="1" ht="39.6" x14ac:dyDescent="0.25">
      <c r="B565" s="155">
        <v>608</v>
      </c>
      <c r="C565" s="70" t="s">
        <v>1142</v>
      </c>
      <c r="D565" s="87" t="s">
        <v>161</v>
      </c>
      <c r="E565" s="70" t="s">
        <v>1187</v>
      </c>
      <c r="F565" s="88" t="s">
        <v>1152</v>
      </c>
      <c r="G565" s="102" t="s">
        <v>166</v>
      </c>
      <c r="H565" s="151">
        <v>4000000</v>
      </c>
      <c r="I565" s="77" t="s">
        <v>410</v>
      </c>
      <c r="J565" s="77">
        <v>370</v>
      </c>
      <c r="K565" s="77" t="s">
        <v>1159</v>
      </c>
      <c r="L565" s="77" t="s">
        <v>1133</v>
      </c>
      <c r="M565" s="77" t="s">
        <v>1154</v>
      </c>
    </row>
    <row r="566" spans="2:13" s="255" customFormat="1" ht="39.6" x14ac:dyDescent="0.25">
      <c r="B566" s="155">
        <v>609</v>
      </c>
      <c r="C566" s="70" t="s">
        <v>1142</v>
      </c>
      <c r="D566" s="87" t="s">
        <v>161</v>
      </c>
      <c r="E566" s="70" t="s">
        <v>1131</v>
      </c>
      <c r="F566" s="88" t="s">
        <v>1188</v>
      </c>
      <c r="G566" s="102" t="s">
        <v>166</v>
      </c>
      <c r="H566" s="151">
        <v>1500000</v>
      </c>
      <c r="I566" s="77" t="s">
        <v>410</v>
      </c>
      <c r="J566" s="77">
        <v>370</v>
      </c>
      <c r="K566" s="77" t="s">
        <v>1189</v>
      </c>
      <c r="L566" s="77" t="s">
        <v>1133</v>
      </c>
      <c r="M566" s="77" t="s">
        <v>1154</v>
      </c>
    </row>
    <row r="567" spans="2:13" s="255" customFormat="1" ht="39.6" x14ac:dyDescent="0.25">
      <c r="B567" s="155">
        <v>610</v>
      </c>
      <c r="C567" s="70" t="s">
        <v>1142</v>
      </c>
      <c r="D567" s="87" t="s">
        <v>161</v>
      </c>
      <c r="E567" s="70" t="s">
        <v>1131</v>
      </c>
      <c r="F567" s="88" t="s">
        <v>1190</v>
      </c>
      <c r="G567" s="102" t="s">
        <v>166</v>
      </c>
      <c r="H567" s="151">
        <v>9000000</v>
      </c>
      <c r="I567" s="77" t="s">
        <v>410</v>
      </c>
      <c r="J567" s="77">
        <v>370</v>
      </c>
      <c r="K567" s="77" t="s">
        <v>1162</v>
      </c>
      <c r="L567" s="77" t="s">
        <v>1133</v>
      </c>
      <c r="M567" s="77" t="s">
        <v>1157</v>
      </c>
    </row>
    <row r="568" spans="2:13" s="255" customFormat="1" ht="39.6" x14ac:dyDescent="0.25">
      <c r="B568" s="155">
        <v>611</v>
      </c>
      <c r="C568" s="70" t="s">
        <v>1130</v>
      </c>
      <c r="D568" s="87" t="s">
        <v>161</v>
      </c>
      <c r="E568" s="70" t="s">
        <v>1131</v>
      </c>
      <c r="F568" s="88" t="s">
        <v>1164</v>
      </c>
      <c r="G568" s="102" t="s">
        <v>166</v>
      </c>
      <c r="H568" s="151">
        <v>5000000</v>
      </c>
      <c r="I568" s="77" t="s">
        <v>410</v>
      </c>
      <c r="J568" s="77">
        <v>370</v>
      </c>
      <c r="K568" s="77" t="s">
        <v>1165</v>
      </c>
      <c r="L568" s="77" t="s">
        <v>1133</v>
      </c>
      <c r="M568" s="77" t="s">
        <v>1154</v>
      </c>
    </row>
    <row r="569" spans="2:13" s="255" customFormat="1" ht="52.8" x14ac:dyDescent="0.25">
      <c r="B569" s="155">
        <v>612</v>
      </c>
      <c r="C569" s="70" t="s">
        <v>1142</v>
      </c>
      <c r="D569" s="87" t="s">
        <v>161</v>
      </c>
      <c r="E569" s="70" t="s">
        <v>1131</v>
      </c>
      <c r="F569" s="88" t="s">
        <v>1191</v>
      </c>
      <c r="G569" s="102" t="s">
        <v>166</v>
      </c>
      <c r="H569" s="151">
        <v>6500000</v>
      </c>
      <c r="I569" s="77" t="s">
        <v>410</v>
      </c>
      <c r="J569" s="77">
        <v>370</v>
      </c>
      <c r="K569" s="77" t="s">
        <v>1192</v>
      </c>
      <c r="L569" s="77" t="s">
        <v>1133</v>
      </c>
      <c r="M569" s="77" t="s">
        <v>1154</v>
      </c>
    </row>
    <row r="570" spans="2:13" s="255" customFormat="1" ht="52.8" x14ac:dyDescent="0.25">
      <c r="B570" s="155">
        <v>613</v>
      </c>
      <c r="C570" s="70" t="s">
        <v>1142</v>
      </c>
      <c r="D570" s="87" t="s">
        <v>161</v>
      </c>
      <c r="E570" s="70" t="s">
        <v>1131</v>
      </c>
      <c r="F570" s="88" t="s">
        <v>1168</v>
      </c>
      <c r="G570" s="102" t="s">
        <v>166</v>
      </c>
      <c r="H570" s="151">
        <v>3000000</v>
      </c>
      <c r="I570" s="77" t="s">
        <v>410</v>
      </c>
      <c r="J570" s="77">
        <v>370</v>
      </c>
      <c r="K570" s="77" t="s">
        <v>1169</v>
      </c>
      <c r="L570" s="77" t="s">
        <v>1133</v>
      </c>
      <c r="M570" s="77" t="s">
        <v>1170</v>
      </c>
    </row>
    <row r="571" spans="2:13" s="255" customFormat="1" ht="39.6" x14ac:dyDescent="0.25">
      <c r="B571" s="155">
        <v>614</v>
      </c>
      <c r="C571" s="70" t="s">
        <v>1142</v>
      </c>
      <c r="D571" s="87" t="s">
        <v>161</v>
      </c>
      <c r="E571" s="70" t="s">
        <v>1131</v>
      </c>
      <c r="F571" s="88" t="s">
        <v>1193</v>
      </c>
      <c r="G571" s="102" t="s">
        <v>166</v>
      </c>
      <c r="H571" s="151">
        <v>3000000</v>
      </c>
      <c r="I571" s="77" t="s">
        <v>410</v>
      </c>
      <c r="J571" s="77">
        <v>370</v>
      </c>
      <c r="K571" s="77" t="s">
        <v>1194</v>
      </c>
      <c r="L571" s="77" t="s">
        <v>1133</v>
      </c>
      <c r="M571" s="77" t="s">
        <v>1170</v>
      </c>
    </row>
    <row r="572" spans="2:13" s="255" customFormat="1" ht="26.4" x14ac:dyDescent="0.25">
      <c r="B572" s="155">
        <v>615</v>
      </c>
      <c r="C572" s="70" t="s">
        <v>1130</v>
      </c>
      <c r="D572" s="87" t="s">
        <v>161</v>
      </c>
      <c r="E572" s="70" t="s">
        <v>1131</v>
      </c>
      <c r="F572" s="70" t="s">
        <v>1132</v>
      </c>
      <c r="G572" s="102" t="s">
        <v>166</v>
      </c>
      <c r="H572" s="112">
        <v>3000000</v>
      </c>
      <c r="I572" s="77" t="s">
        <v>410</v>
      </c>
      <c r="J572" s="69">
        <v>369</v>
      </c>
      <c r="K572" s="81" t="s">
        <v>1127</v>
      </c>
      <c r="L572" s="77" t="s">
        <v>1133</v>
      </c>
      <c r="M572" s="69" t="s">
        <v>1134</v>
      </c>
    </row>
    <row r="573" spans="2:13" s="255" customFormat="1" ht="66" x14ac:dyDescent="0.25">
      <c r="B573" s="155">
        <v>616</v>
      </c>
      <c r="C573" s="70" t="s">
        <v>1142</v>
      </c>
      <c r="D573" s="87" t="s">
        <v>161</v>
      </c>
      <c r="E573" s="70" t="s">
        <v>1131</v>
      </c>
      <c r="F573" s="88" t="s">
        <v>1155</v>
      </c>
      <c r="G573" s="102" t="s">
        <v>166</v>
      </c>
      <c r="H573" s="151">
        <v>1615000</v>
      </c>
      <c r="I573" s="77" t="s">
        <v>410</v>
      </c>
      <c r="J573" s="77">
        <v>369</v>
      </c>
      <c r="K573" s="77" t="s">
        <v>1156</v>
      </c>
      <c r="L573" s="77" t="s">
        <v>1133</v>
      </c>
      <c r="M573" s="69" t="s">
        <v>1157</v>
      </c>
    </row>
    <row r="574" spans="2:13" s="255" customFormat="1" ht="39.6" x14ac:dyDescent="0.25">
      <c r="B574" s="155">
        <v>617</v>
      </c>
      <c r="C574" s="70" t="s">
        <v>1142</v>
      </c>
      <c r="D574" s="87" t="s">
        <v>161</v>
      </c>
      <c r="E574" s="70" t="s">
        <v>1131</v>
      </c>
      <c r="F574" s="88" t="s">
        <v>1195</v>
      </c>
      <c r="G574" s="102" t="s">
        <v>166</v>
      </c>
      <c r="H574" s="151">
        <v>600000</v>
      </c>
      <c r="I574" s="77" t="s">
        <v>410</v>
      </c>
      <c r="J574" s="77">
        <v>369</v>
      </c>
      <c r="K574" s="77" t="s">
        <v>1196</v>
      </c>
      <c r="L574" s="77" t="s">
        <v>1133</v>
      </c>
      <c r="M574" s="77" t="s">
        <v>1170</v>
      </c>
    </row>
    <row r="575" spans="2:13" s="255" customFormat="1" ht="39.6" x14ac:dyDescent="0.25">
      <c r="B575" s="155">
        <v>618</v>
      </c>
      <c r="C575" s="70" t="s">
        <v>229</v>
      </c>
      <c r="D575" s="87" t="s">
        <v>161</v>
      </c>
      <c r="E575" s="70" t="s">
        <v>1197</v>
      </c>
      <c r="F575" s="70" t="s">
        <v>1198</v>
      </c>
      <c r="G575" s="70" t="s">
        <v>166</v>
      </c>
      <c r="H575" s="152">
        <v>3440000</v>
      </c>
      <c r="I575" s="69" t="s">
        <v>243</v>
      </c>
      <c r="J575" s="69">
        <v>702</v>
      </c>
      <c r="K575" s="69">
        <v>51011401</v>
      </c>
      <c r="L575" s="69">
        <v>1</v>
      </c>
      <c r="M575" s="102" t="s">
        <v>1199</v>
      </c>
    </row>
    <row r="576" spans="2:13" s="255" customFormat="1" ht="39.6" x14ac:dyDescent="0.25">
      <c r="B576" s="155">
        <v>619</v>
      </c>
      <c r="C576" s="70" t="s">
        <v>229</v>
      </c>
      <c r="D576" s="87" t="s">
        <v>161</v>
      </c>
      <c r="E576" s="70" t="s">
        <v>1200</v>
      </c>
      <c r="F576" s="70" t="s">
        <v>1201</v>
      </c>
      <c r="G576" s="70" t="s">
        <v>250</v>
      </c>
      <c r="H576" s="152">
        <v>6968600</v>
      </c>
      <c r="I576" s="69" t="s">
        <v>243</v>
      </c>
      <c r="J576" s="69">
        <v>702</v>
      </c>
      <c r="K576" s="69">
        <v>51020101</v>
      </c>
      <c r="L576" s="69">
        <v>1</v>
      </c>
      <c r="M576" s="102" t="s">
        <v>1199</v>
      </c>
    </row>
    <row r="577" spans="2:13" s="255" customFormat="1" ht="79.2" x14ac:dyDescent="0.25">
      <c r="B577" s="155">
        <v>620</v>
      </c>
      <c r="C577" s="70" t="s">
        <v>229</v>
      </c>
      <c r="D577" s="87" t="s">
        <v>161</v>
      </c>
      <c r="E577" s="70" t="s">
        <v>1202</v>
      </c>
      <c r="F577" s="70" t="s">
        <v>1203</v>
      </c>
      <c r="G577" s="70" t="s">
        <v>250</v>
      </c>
      <c r="H577" s="152">
        <v>4000000</v>
      </c>
      <c r="I577" s="69" t="s">
        <v>243</v>
      </c>
      <c r="J577" s="69">
        <v>702</v>
      </c>
      <c r="K577" s="69">
        <v>51020102</v>
      </c>
      <c r="L577" s="69">
        <v>1</v>
      </c>
      <c r="M577" s="102" t="s">
        <v>1199</v>
      </c>
    </row>
    <row r="578" spans="2:13" s="255" customFormat="1" ht="26.4" x14ac:dyDescent="0.25">
      <c r="B578" s="155">
        <v>621</v>
      </c>
      <c r="C578" s="70" t="s">
        <v>229</v>
      </c>
      <c r="D578" s="87" t="s">
        <v>161</v>
      </c>
      <c r="E578" s="70" t="s">
        <v>1204</v>
      </c>
      <c r="F578" s="70" t="s">
        <v>1205</v>
      </c>
      <c r="G578" s="70">
        <v>2</v>
      </c>
      <c r="H578" s="152">
        <v>1800000</v>
      </c>
      <c r="I578" s="69" t="s">
        <v>243</v>
      </c>
      <c r="J578" s="69">
        <v>702</v>
      </c>
      <c r="K578" s="69">
        <v>15150101</v>
      </c>
      <c r="L578" s="69">
        <v>1</v>
      </c>
      <c r="M578" s="102" t="s">
        <v>1199</v>
      </c>
    </row>
    <row r="579" spans="2:13" s="255" customFormat="1" ht="26.4" x14ac:dyDescent="0.25">
      <c r="B579" s="155">
        <v>622</v>
      </c>
      <c r="C579" s="70" t="s">
        <v>229</v>
      </c>
      <c r="D579" s="87" t="s">
        <v>161</v>
      </c>
      <c r="E579" s="70" t="s">
        <v>1204</v>
      </c>
      <c r="F579" s="70" t="s">
        <v>1206</v>
      </c>
      <c r="G579" s="70" t="s">
        <v>166</v>
      </c>
      <c r="H579" s="152">
        <v>702100</v>
      </c>
      <c r="I579" s="69" t="s">
        <v>243</v>
      </c>
      <c r="J579" s="69">
        <v>702</v>
      </c>
      <c r="K579" s="69">
        <v>15090104</v>
      </c>
      <c r="L579" s="69">
        <v>1</v>
      </c>
      <c r="M579" s="102" t="s">
        <v>1199</v>
      </c>
    </row>
    <row r="580" spans="2:13" s="255" customFormat="1" ht="26.4" x14ac:dyDescent="0.25">
      <c r="B580" s="155">
        <v>623</v>
      </c>
      <c r="C580" s="70" t="s">
        <v>229</v>
      </c>
      <c r="D580" s="87" t="s">
        <v>161</v>
      </c>
      <c r="E580" s="70" t="s">
        <v>220</v>
      </c>
      <c r="F580" s="70" t="s">
        <v>1207</v>
      </c>
      <c r="G580" s="70" t="s">
        <v>166</v>
      </c>
      <c r="H580" s="152">
        <v>2000000</v>
      </c>
      <c r="I580" s="69" t="s">
        <v>243</v>
      </c>
      <c r="J580" s="69">
        <v>702</v>
      </c>
      <c r="K580" s="69">
        <v>51050201</v>
      </c>
      <c r="L580" s="69">
        <v>1</v>
      </c>
      <c r="M580" s="102" t="s">
        <v>1199</v>
      </c>
    </row>
    <row r="581" spans="2:13" s="255" customFormat="1" ht="39.6" x14ac:dyDescent="0.25">
      <c r="B581" s="155">
        <v>624</v>
      </c>
      <c r="C581" s="70" t="s">
        <v>229</v>
      </c>
      <c r="D581" s="87" t="s">
        <v>161</v>
      </c>
      <c r="E581" s="70" t="s">
        <v>1197</v>
      </c>
      <c r="F581" s="70" t="s">
        <v>1198</v>
      </c>
      <c r="G581" s="70" t="s">
        <v>166</v>
      </c>
      <c r="H581" s="152">
        <v>2500000</v>
      </c>
      <c r="I581" s="69" t="s">
        <v>243</v>
      </c>
      <c r="J581" s="69">
        <v>702</v>
      </c>
      <c r="K581" s="69">
        <v>51110101</v>
      </c>
      <c r="L581" s="69">
        <v>1</v>
      </c>
      <c r="M581" s="102" t="s">
        <v>1199</v>
      </c>
    </row>
    <row r="582" spans="2:13" s="255" customFormat="1" ht="39.6" x14ac:dyDescent="0.25">
      <c r="B582" s="155">
        <v>625</v>
      </c>
      <c r="C582" s="70" t="s">
        <v>229</v>
      </c>
      <c r="D582" s="87" t="s">
        <v>161</v>
      </c>
      <c r="E582" s="70" t="s">
        <v>1197</v>
      </c>
      <c r="F582" s="70" t="s">
        <v>1198</v>
      </c>
      <c r="G582" s="70" t="s">
        <v>166</v>
      </c>
      <c r="H582" s="152">
        <v>7000000</v>
      </c>
      <c r="I582" s="69" t="s">
        <v>243</v>
      </c>
      <c r="J582" s="69">
        <v>702</v>
      </c>
      <c r="K582" s="69">
        <v>51110102</v>
      </c>
      <c r="L582" s="69">
        <v>1</v>
      </c>
      <c r="M582" s="102" t="s">
        <v>1208</v>
      </c>
    </row>
    <row r="583" spans="2:13" s="255" customFormat="1" ht="52.8" x14ac:dyDescent="0.25">
      <c r="B583" s="155">
        <v>626</v>
      </c>
      <c r="C583" s="70" t="s">
        <v>229</v>
      </c>
      <c r="D583" s="87" t="s">
        <v>161</v>
      </c>
      <c r="E583" s="70" t="s">
        <v>213</v>
      </c>
      <c r="F583" s="70" t="s">
        <v>1209</v>
      </c>
      <c r="G583" s="70" t="s">
        <v>166</v>
      </c>
      <c r="H583" s="152">
        <v>16866270</v>
      </c>
      <c r="I583" s="69" t="s">
        <v>243</v>
      </c>
      <c r="J583" s="69">
        <v>702</v>
      </c>
      <c r="K583" s="69">
        <v>51140102</v>
      </c>
      <c r="L583" s="69">
        <v>1</v>
      </c>
      <c r="M583" s="102" t="s">
        <v>1208</v>
      </c>
    </row>
    <row r="584" spans="2:13" s="255" customFormat="1" ht="52.8" x14ac:dyDescent="0.25">
      <c r="B584" s="155">
        <v>627</v>
      </c>
      <c r="C584" s="70" t="s">
        <v>229</v>
      </c>
      <c r="D584" s="87" t="s">
        <v>161</v>
      </c>
      <c r="E584" s="70" t="s">
        <v>1202</v>
      </c>
      <c r="F584" s="70" t="s">
        <v>1210</v>
      </c>
      <c r="G584" s="70" t="s">
        <v>166</v>
      </c>
      <c r="H584" s="152">
        <v>1000000</v>
      </c>
      <c r="I584" s="69" t="s">
        <v>243</v>
      </c>
      <c r="J584" s="69">
        <v>702</v>
      </c>
      <c r="K584" s="69">
        <v>51140105</v>
      </c>
      <c r="L584" s="69">
        <v>1</v>
      </c>
      <c r="M584" s="102" t="s">
        <v>1199</v>
      </c>
    </row>
    <row r="585" spans="2:13" s="255" customFormat="1" ht="118.8" x14ac:dyDescent="0.25">
      <c r="B585" s="155">
        <v>628</v>
      </c>
      <c r="C585" s="70" t="s">
        <v>229</v>
      </c>
      <c r="D585" s="87" t="s">
        <v>161</v>
      </c>
      <c r="E585" s="70" t="s">
        <v>1202</v>
      </c>
      <c r="F585" s="70" t="s">
        <v>1211</v>
      </c>
      <c r="G585" s="70" t="s">
        <v>166</v>
      </c>
      <c r="H585" s="152">
        <v>500000</v>
      </c>
      <c r="I585" s="69" t="s">
        <v>243</v>
      </c>
      <c r="J585" s="69">
        <v>702</v>
      </c>
      <c r="K585" s="69">
        <v>51140107</v>
      </c>
      <c r="L585" s="69">
        <v>1</v>
      </c>
      <c r="M585" s="102" t="s">
        <v>1208</v>
      </c>
    </row>
    <row r="586" spans="2:13" s="255" customFormat="1" ht="79.2" x14ac:dyDescent="0.25">
      <c r="B586" s="155">
        <v>629</v>
      </c>
      <c r="C586" s="70" t="s">
        <v>229</v>
      </c>
      <c r="D586" s="87" t="s">
        <v>161</v>
      </c>
      <c r="E586" s="70" t="s">
        <v>1202</v>
      </c>
      <c r="F586" s="70" t="s">
        <v>1212</v>
      </c>
      <c r="G586" s="70" t="s">
        <v>166</v>
      </c>
      <c r="H586" s="152">
        <v>5000000</v>
      </c>
      <c r="I586" s="69" t="s">
        <v>243</v>
      </c>
      <c r="J586" s="69">
        <v>702</v>
      </c>
      <c r="K586" s="69">
        <v>51140110</v>
      </c>
      <c r="L586" s="69">
        <v>1</v>
      </c>
      <c r="M586" s="102" t="s">
        <v>1208</v>
      </c>
    </row>
    <row r="587" spans="2:13" s="255" customFormat="1" ht="39.6" x14ac:dyDescent="0.25">
      <c r="B587" s="155">
        <v>630</v>
      </c>
      <c r="C587" s="70" t="s">
        <v>229</v>
      </c>
      <c r="D587" s="87" t="s">
        <v>161</v>
      </c>
      <c r="E587" s="70" t="s">
        <v>1202</v>
      </c>
      <c r="F587" s="70" t="s">
        <v>1213</v>
      </c>
      <c r="G587" s="70" t="s">
        <v>166</v>
      </c>
      <c r="H587" s="152">
        <v>300000</v>
      </c>
      <c r="I587" s="69" t="s">
        <v>243</v>
      </c>
      <c r="J587" s="69">
        <v>702</v>
      </c>
      <c r="K587" s="69">
        <v>51140115</v>
      </c>
      <c r="L587" s="69">
        <v>1</v>
      </c>
      <c r="M587" s="102" t="s">
        <v>1208</v>
      </c>
    </row>
    <row r="588" spans="2:13" s="255" customFormat="1" ht="39.6" x14ac:dyDescent="0.25">
      <c r="B588" s="155">
        <v>631</v>
      </c>
      <c r="C588" s="70" t="s">
        <v>229</v>
      </c>
      <c r="D588" s="87" t="s">
        <v>161</v>
      </c>
      <c r="E588" s="70" t="s">
        <v>271</v>
      </c>
      <c r="F588" s="70" t="s">
        <v>1214</v>
      </c>
      <c r="G588" s="70" t="s">
        <v>166</v>
      </c>
      <c r="H588" s="152">
        <v>300000</v>
      </c>
      <c r="I588" s="69" t="s">
        <v>243</v>
      </c>
      <c r="J588" s="69">
        <v>702</v>
      </c>
      <c r="K588" s="69">
        <v>51140144</v>
      </c>
      <c r="L588" s="69">
        <v>1</v>
      </c>
      <c r="M588" s="102" t="s">
        <v>1208</v>
      </c>
    </row>
    <row r="589" spans="2:13" s="255" customFormat="1" ht="39.6" x14ac:dyDescent="0.25">
      <c r="B589" s="155">
        <v>632</v>
      </c>
      <c r="C589" s="70" t="s">
        <v>229</v>
      </c>
      <c r="D589" s="87" t="s">
        <v>161</v>
      </c>
      <c r="E589" s="70" t="s">
        <v>1200</v>
      </c>
      <c r="F589" s="70" t="s">
        <v>1215</v>
      </c>
      <c r="G589" s="70" t="s">
        <v>166</v>
      </c>
      <c r="H589" s="152">
        <v>24000000</v>
      </c>
      <c r="I589" s="69" t="s">
        <v>243</v>
      </c>
      <c r="J589" s="69">
        <v>702</v>
      </c>
      <c r="K589" s="69">
        <v>51140145</v>
      </c>
      <c r="L589" s="69">
        <v>1</v>
      </c>
      <c r="M589" s="102" t="s">
        <v>1208</v>
      </c>
    </row>
    <row r="590" spans="2:13" s="255" customFormat="1" ht="39.6" x14ac:dyDescent="0.25">
      <c r="B590" s="155">
        <v>633</v>
      </c>
      <c r="C590" s="70" t="s">
        <v>229</v>
      </c>
      <c r="D590" s="87" t="s">
        <v>161</v>
      </c>
      <c r="E590" s="70" t="s">
        <v>213</v>
      </c>
      <c r="F590" s="70" t="s">
        <v>1216</v>
      </c>
      <c r="G590" s="70" t="s">
        <v>166</v>
      </c>
      <c r="H590" s="152">
        <v>9000000</v>
      </c>
      <c r="I590" s="69" t="s">
        <v>243</v>
      </c>
      <c r="J590" s="69">
        <v>702</v>
      </c>
      <c r="K590" s="69">
        <v>51140121</v>
      </c>
      <c r="L590" s="69">
        <v>1</v>
      </c>
      <c r="M590" s="102" t="s">
        <v>1208</v>
      </c>
    </row>
    <row r="591" spans="2:13" s="255" customFormat="1" ht="39.6" x14ac:dyDescent="0.25">
      <c r="B591" s="155">
        <v>634</v>
      </c>
      <c r="C591" s="70" t="s">
        <v>229</v>
      </c>
      <c r="D591" s="87" t="s">
        <v>161</v>
      </c>
      <c r="E591" s="70" t="s">
        <v>1200</v>
      </c>
      <c r="F591" s="70" t="s">
        <v>1217</v>
      </c>
      <c r="G591" s="70" t="s">
        <v>166</v>
      </c>
      <c r="H591" s="152">
        <v>3000000</v>
      </c>
      <c r="I591" s="69" t="s">
        <v>243</v>
      </c>
      <c r="J591" s="69">
        <v>702</v>
      </c>
      <c r="K591" s="69">
        <v>51140122</v>
      </c>
      <c r="L591" s="69">
        <v>1</v>
      </c>
      <c r="M591" s="102" t="s">
        <v>1208</v>
      </c>
    </row>
    <row r="592" spans="2:13" s="255" customFormat="1" ht="39.6" x14ac:dyDescent="0.25">
      <c r="B592" s="155">
        <v>635</v>
      </c>
      <c r="C592" s="70" t="s">
        <v>229</v>
      </c>
      <c r="D592" s="87" t="s">
        <v>161</v>
      </c>
      <c r="E592" s="70" t="s">
        <v>1218</v>
      </c>
      <c r="F592" s="70" t="s">
        <v>1219</v>
      </c>
      <c r="G592" s="70" t="s">
        <v>166</v>
      </c>
      <c r="H592" s="152">
        <v>3000000</v>
      </c>
      <c r="I592" s="69" t="s">
        <v>243</v>
      </c>
      <c r="J592" s="69">
        <v>702</v>
      </c>
      <c r="K592" s="69">
        <v>51140127</v>
      </c>
      <c r="L592" s="69">
        <v>1</v>
      </c>
      <c r="M592" s="102" t="s">
        <v>1208</v>
      </c>
    </row>
    <row r="593" spans="2:13" s="255" customFormat="1" ht="52.8" x14ac:dyDescent="0.25">
      <c r="B593" s="155">
        <v>636</v>
      </c>
      <c r="C593" s="70" t="s">
        <v>229</v>
      </c>
      <c r="D593" s="87" t="s">
        <v>161</v>
      </c>
      <c r="E593" s="70" t="s">
        <v>1202</v>
      </c>
      <c r="F593" s="70" t="s">
        <v>1220</v>
      </c>
      <c r="G593" s="70" t="s">
        <v>166</v>
      </c>
      <c r="H593" s="152">
        <v>300000</v>
      </c>
      <c r="I593" s="69" t="s">
        <v>243</v>
      </c>
      <c r="J593" s="69">
        <v>702</v>
      </c>
      <c r="K593" s="69">
        <v>51140128</v>
      </c>
      <c r="L593" s="69">
        <v>1</v>
      </c>
      <c r="M593" s="102" t="s">
        <v>1208</v>
      </c>
    </row>
    <row r="594" spans="2:13" s="255" customFormat="1" ht="26.4" x14ac:dyDescent="0.25">
      <c r="B594" s="155">
        <v>637</v>
      </c>
      <c r="C594" s="70" t="s">
        <v>229</v>
      </c>
      <c r="D594" s="87" t="s">
        <v>161</v>
      </c>
      <c r="E594" s="70" t="s">
        <v>1202</v>
      </c>
      <c r="F594" s="70" t="s">
        <v>1221</v>
      </c>
      <c r="G594" s="70" t="s">
        <v>166</v>
      </c>
      <c r="H594" s="152">
        <v>2040000</v>
      </c>
      <c r="I594" s="69" t="s">
        <v>243</v>
      </c>
      <c r="J594" s="69">
        <v>702</v>
      </c>
      <c r="K594" s="69">
        <v>51140129</v>
      </c>
      <c r="L594" s="69">
        <v>1</v>
      </c>
      <c r="M594" s="102" t="s">
        <v>1199</v>
      </c>
    </row>
    <row r="595" spans="2:13" s="255" customFormat="1" ht="79.2" x14ac:dyDescent="0.25">
      <c r="B595" s="155">
        <v>638</v>
      </c>
      <c r="C595" s="70" t="s">
        <v>229</v>
      </c>
      <c r="D595" s="87" t="s">
        <v>161</v>
      </c>
      <c r="E595" s="70" t="s">
        <v>1202</v>
      </c>
      <c r="F595" s="70" t="s">
        <v>1222</v>
      </c>
      <c r="G595" s="70" t="s">
        <v>166</v>
      </c>
      <c r="H595" s="152">
        <v>20000000</v>
      </c>
      <c r="I595" s="69" t="s">
        <v>243</v>
      </c>
      <c r="J595" s="69">
        <v>702</v>
      </c>
      <c r="K595" s="69">
        <v>51140133</v>
      </c>
      <c r="L595" s="69">
        <v>1</v>
      </c>
      <c r="M595" s="102" t="s">
        <v>1208</v>
      </c>
    </row>
    <row r="596" spans="2:13" s="255" customFormat="1" ht="52.8" x14ac:dyDescent="0.25">
      <c r="B596" s="155">
        <v>639</v>
      </c>
      <c r="C596" s="70" t="s">
        <v>229</v>
      </c>
      <c r="D596" s="87" t="s">
        <v>161</v>
      </c>
      <c r="E596" s="70" t="s">
        <v>1204</v>
      </c>
      <c r="F596" s="70" t="s">
        <v>1223</v>
      </c>
      <c r="G596" s="70" t="s">
        <v>166</v>
      </c>
      <c r="H596" s="152">
        <v>700000</v>
      </c>
      <c r="I596" s="69" t="s">
        <v>243</v>
      </c>
      <c r="J596" s="69">
        <v>702</v>
      </c>
      <c r="K596" s="69">
        <v>51080105</v>
      </c>
      <c r="L596" s="69">
        <v>1</v>
      </c>
      <c r="M596" s="102" t="s">
        <v>1208</v>
      </c>
    </row>
    <row r="597" spans="2:13" s="255" customFormat="1" ht="39.6" x14ac:dyDescent="0.25">
      <c r="B597" s="155">
        <v>640</v>
      </c>
      <c r="C597" s="70" t="s">
        <v>229</v>
      </c>
      <c r="D597" s="87" t="s">
        <v>161</v>
      </c>
      <c r="E597" s="70" t="s">
        <v>1224</v>
      </c>
      <c r="F597" s="70" t="s">
        <v>1225</v>
      </c>
      <c r="G597" s="70" t="s">
        <v>1226</v>
      </c>
      <c r="H597" s="152">
        <v>26000000</v>
      </c>
      <c r="I597" s="69" t="s">
        <v>243</v>
      </c>
      <c r="J597" s="69">
        <v>702</v>
      </c>
      <c r="K597" s="69">
        <v>51041101</v>
      </c>
      <c r="L597" s="69">
        <v>3</v>
      </c>
      <c r="M597" s="102" t="s">
        <v>1208</v>
      </c>
    </row>
    <row r="598" spans="2:13" s="255" customFormat="1" ht="39.6" x14ac:dyDescent="0.25">
      <c r="B598" s="155">
        <v>641</v>
      </c>
      <c r="C598" s="70" t="s">
        <v>229</v>
      </c>
      <c r="D598" s="87" t="s">
        <v>161</v>
      </c>
      <c r="E598" s="70" t="s">
        <v>1227</v>
      </c>
      <c r="F598" s="70" t="s">
        <v>1228</v>
      </c>
      <c r="G598" s="70" t="s">
        <v>166</v>
      </c>
      <c r="H598" s="152">
        <f>35000000-H578-H579</f>
        <v>32497900</v>
      </c>
      <c r="I598" s="69" t="s">
        <v>243</v>
      </c>
      <c r="J598" s="69">
        <v>702</v>
      </c>
      <c r="K598" s="69">
        <v>51041301</v>
      </c>
      <c r="L598" s="69">
        <v>2</v>
      </c>
      <c r="M598" s="102" t="s">
        <v>1208</v>
      </c>
    </row>
    <row r="599" spans="2:13" s="255" customFormat="1" ht="52.8" x14ac:dyDescent="0.25">
      <c r="B599" s="155">
        <v>642</v>
      </c>
      <c r="C599" s="70" t="s">
        <v>229</v>
      </c>
      <c r="D599" s="87" t="s">
        <v>161</v>
      </c>
      <c r="E599" s="70" t="s">
        <v>1229</v>
      </c>
      <c r="F599" s="70" t="s">
        <v>1230</v>
      </c>
      <c r="G599" s="70" t="s">
        <v>166</v>
      </c>
      <c r="H599" s="152">
        <v>4000000</v>
      </c>
      <c r="I599" s="69" t="s">
        <v>243</v>
      </c>
      <c r="J599" s="69">
        <v>702</v>
      </c>
      <c r="K599" s="69">
        <v>51090110</v>
      </c>
      <c r="L599" s="69">
        <v>1</v>
      </c>
      <c r="M599" s="102" t="s">
        <v>1208</v>
      </c>
    </row>
    <row r="600" spans="2:13" s="255" customFormat="1" ht="39.6" x14ac:dyDescent="0.25">
      <c r="B600" s="155">
        <v>643</v>
      </c>
      <c r="C600" s="70" t="s">
        <v>229</v>
      </c>
      <c r="D600" s="87" t="s">
        <v>161</v>
      </c>
      <c r="E600" s="70" t="s">
        <v>271</v>
      </c>
      <c r="F600" s="70" t="s">
        <v>1231</v>
      </c>
      <c r="G600" s="70" t="s">
        <v>166</v>
      </c>
      <c r="H600" s="152">
        <v>5000000</v>
      </c>
      <c r="I600" s="69" t="s">
        <v>243</v>
      </c>
      <c r="J600" s="69">
        <v>702</v>
      </c>
      <c r="K600" s="69">
        <v>51090102</v>
      </c>
      <c r="L600" s="69">
        <v>1</v>
      </c>
      <c r="M600" s="102" t="s">
        <v>1208</v>
      </c>
    </row>
    <row r="601" spans="2:13" s="255" customFormat="1" ht="39.6" x14ac:dyDescent="0.25">
      <c r="B601" s="155">
        <v>644</v>
      </c>
      <c r="C601" s="70" t="s">
        <v>229</v>
      </c>
      <c r="D601" s="87" t="s">
        <v>161</v>
      </c>
      <c r="E601" s="70" t="s">
        <v>1232</v>
      </c>
      <c r="F601" s="70" t="s">
        <v>1233</v>
      </c>
      <c r="G601" s="70" t="s">
        <v>166</v>
      </c>
      <c r="H601" s="152">
        <v>160761</v>
      </c>
      <c r="I601" s="69" t="s">
        <v>243</v>
      </c>
      <c r="J601" s="69">
        <v>702</v>
      </c>
      <c r="K601" s="69">
        <v>51090104</v>
      </c>
      <c r="L601" s="69">
        <v>1</v>
      </c>
      <c r="M601" s="102" t="s">
        <v>1208</v>
      </c>
    </row>
    <row r="602" spans="2:13" s="255" customFormat="1" ht="39.6" x14ac:dyDescent="0.25">
      <c r="B602" s="155">
        <v>645</v>
      </c>
      <c r="C602" s="70" t="s">
        <v>229</v>
      </c>
      <c r="D602" s="87" t="s">
        <v>161</v>
      </c>
      <c r="E602" s="70" t="s">
        <v>1204</v>
      </c>
      <c r="F602" s="70" t="s">
        <v>1234</v>
      </c>
      <c r="G602" s="70" t="s">
        <v>166</v>
      </c>
      <c r="H602" s="152">
        <v>150000</v>
      </c>
      <c r="I602" s="69" t="s">
        <v>243</v>
      </c>
      <c r="J602" s="69">
        <v>702</v>
      </c>
      <c r="K602" s="69">
        <v>51090107</v>
      </c>
      <c r="L602" s="69">
        <v>1</v>
      </c>
      <c r="M602" s="102" t="s">
        <v>1208</v>
      </c>
    </row>
    <row r="603" spans="2:13" s="255" customFormat="1" ht="39.6" x14ac:dyDescent="0.25">
      <c r="B603" s="155">
        <v>646</v>
      </c>
      <c r="C603" s="70" t="s">
        <v>229</v>
      </c>
      <c r="D603" s="87" t="s">
        <v>161</v>
      </c>
      <c r="E603" s="70" t="s">
        <v>1235</v>
      </c>
      <c r="F603" s="70" t="s">
        <v>1236</v>
      </c>
      <c r="G603" s="70" t="s">
        <v>166</v>
      </c>
      <c r="H603" s="152">
        <v>500000</v>
      </c>
      <c r="I603" s="69" t="s">
        <v>243</v>
      </c>
      <c r="J603" s="69">
        <v>702</v>
      </c>
      <c r="K603" s="69">
        <v>51071206</v>
      </c>
      <c r="L603" s="69">
        <v>1</v>
      </c>
      <c r="M603" s="102" t="s">
        <v>1199</v>
      </c>
    </row>
    <row r="604" spans="2:13" s="255" customFormat="1" ht="39.6" x14ac:dyDescent="0.25">
      <c r="B604" s="155">
        <v>647</v>
      </c>
      <c r="C604" s="70" t="s">
        <v>229</v>
      </c>
      <c r="D604" s="87" t="s">
        <v>161</v>
      </c>
      <c r="E604" s="70" t="s">
        <v>286</v>
      </c>
      <c r="F604" s="70" t="s">
        <v>1237</v>
      </c>
      <c r="G604" s="70" t="s">
        <v>166</v>
      </c>
      <c r="H604" s="152">
        <v>100000</v>
      </c>
      <c r="I604" s="69" t="s">
        <v>243</v>
      </c>
      <c r="J604" s="69">
        <v>702</v>
      </c>
      <c r="K604" s="69">
        <v>51070801</v>
      </c>
      <c r="L604" s="69">
        <v>1</v>
      </c>
      <c r="M604" s="102" t="s">
        <v>1208</v>
      </c>
    </row>
    <row r="605" spans="2:13" s="255" customFormat="1" ht="39.6" x14ac:dyDescent="0.25">
      <c r="B605" s="155">
        <v>648</v>
      </c>
      <c r="C605" s="70" t="s">
        <v>229</v>
      </c>
      <c r="D605" s="87" t="s">
        <v>161</v>
      </c>
      <c r="E605" s="70" t="s">
        <v>272</v>
      </c>
      <c r="F605" s="70" t="s">
        <v>1238</v>
      </c>
      <c r="G605" s="70" t="s">
        <v>166</v>
      </c>
      <c r="H605" s="152">
        <v>1000000</v>
      </c>
      <c r="I605" s="69" t="s">
        <v>243</v>
      </c>
      <c r="J605" s="69">
        <v>702</v>
      </c>
      <c r="K605" s="69">
        <v>51071001</v>
      </c>
      <c r="L605" s="69">
        <v>1</v>
      </c>
      <c r="M605" s="102" t="s">
        <v>1208</v>
      </c>
    </row>
    <row r="606" spans="2:13" s="255" customFormat="1" ht="26.4" x14ac:dyDescent="0.25">
      <c r="B606" s="155">
        <v>649</v>
      </c>
      <c r="C606" s="70" t="s">
        <v>229</v>
      </c>
      <c r="D606" s="87" t="s">
        <v>161</v>
      </c>
      <c r="E606" s="70" t="s">
        <v>1239</v>
      </c>
      <c r="F606" s="70" t="s">
        <v>1240</v>
      </c>
      <c r="G606" s="70" t="s">
        <v>1241</v>
      </c>
      <c r="H606" s="152">
        <v>75000000</v>
      </c>
      <c r="I606" s="69" t="s">
        <v>1242</v>
      </c>
      <c r="J606" s="69">
        <v>2001000702</v>
      </c>
      <c r="K606" s="69">
        <v>15110101</v>
      </c>
      <c r="L606" s="69" t="s">
        <v>215</v>
      </c>
      <c r="M606" s="102" t="s">
        <v>1243</v>
      </c>
    </row>
    <row r="607" spans="2:13" s="255" customFormat="1" ht="39.6" x14ac:dyDescent="0.25">
      <c r="B607" s="155">
        <v>650</v>
      </c>
      <c r="C607" s="70" t="s">
        <v>229</v>
      </c>
      <c r="D607" s="87" t="s">
        <v>161</v>
      </c>
      <c r="E607" s="70" t="s">
        <v>1244</v>
      </c>
      <c r="F607" s="70" t="s">
        <v>1240</v>
      </c>
      <c r="G607" s="70" t="s">
        <v>1245</v>
      </c>
      <c r="H607" s="152">
        <v>28322000</v>
      </c>
      <c r="I607" s="69" t="s">
        <v>1242</v>
      </c>
      <c r="J607" s="69">
        <v>2001000702</v>
      </c>
      <c r="K607" s="69">
        <v>15140101</v>
      </c>
      <c r="L607" s="69" t="s">
        <v>215</v>
      </c>
      <c r="M607" s="102" t="s">
        <v>1243</v>
      </c>
    </row>
    <row r="608" spans="2:13" s="255" customFormat="1" ht="105.6" x14ac:dyDescent="0.25">
      <c r="B608" s="155">
        <v>651</v>
      </c>
      <c r="C608" s="70" t="s">
        <v>229</v>
      </c>
      <c r="D608" s="87" t="s">
        <v>161</v>
      </c>
      <c r="E608" s="70" t="s">
        <v>1246</v>
      </c>
      <c r="F608" s="70" t="s">
        <v>1247</v>
      </c>
      <c r="G608" s="70">
        <v>1</v>
      </c>
      <c r="H608" s="152">
        <v>26000000</v>
      </c>
      <c r="I608" s="69" t="s">
        <v>1242</v>
      </c>
      <c r="J608" s="69">
        <v>2002000702</v>
      </c>
      <c r="K608" s="69">
        <v>15110101</v>
      </c>
      <c r="L608" s="69" t="s">
        <v>1248</v>
      </c>
      <c r="M608" s="102" t="s">
        <v>1243</v>
      </c>
    </row>
    <row r="609" spans="2:13" s="255" customFormat="1" ht="39.6" x14ac:dyDescent="0.25">
      <c r="B609" s="155">
        <v>652</v>
      </c>
      <c r="C609" s="70" t="s">
        <v>229</v>
      </c>
      <c r="D609" s="87" t="s">
        <v>161</v>
      </c>
      <c r="E609" s="70" t="s">
        <v>1227</v>
      </c>
      <c r="F609" s="70" t="s">
        <v>1249</v>
      </c>
      <c r="G609" s="70">
        <v>1</v>
      </c>
      <c r="H609" s="152">
        <v>35000000</v>
      </c>
      <c r="I609" s="69" t="s">
        <v>1242</v>
      </c>
      <c r="J609" s="69">
        <v>2002000702</v>
      </c>
      <c r="K609" s="69">
        <v>15110101</v>
      </c>
      <c r="L609" s="69" t="s">
        <v>1248</v>
      </c>
      <c r="M609" s="102" t="s">
        <v>1243</v>
      </c>
    </row>
    <row r="610" spans="2:13" s="255" customFormat="1" ht="39.6" x14ac:dyDescent="0.25">
      <c r="B610" s="155">
        <v>653</v>
      </c>
      <c r="C610" s="70" t="s">
        <v>229</v>
      </c>
      <c r="D610" s="87" t="s">
        <v>161</v>
      </c>
      <c r="E610" s="78" t="s">
        <v>1250</v>
      </c>
      <c r="F610" s="70" t="s">
        <v>1251</v>
      </c>
      <c r="G610" s="70" t="s">
        <v>166</v>
      </c>
      <c r="H610" s="152">
        <f>13552916</f>
        <v>13552916</v>
      </c>
      <c r="I610" s="69" t="s">
        <v>208</v>
      </c>
      <c r="J610" s="69">
        <v>315</v>
      </c>
      <c r="K610" s="69">
        <v>51011401</v>
      </c>
      <c r="L610" s="69" t="s">
        <v>1248</v>
      </c>
      <c r="M610" s="102" t="s">
        <v>621</v>
      </c>
    </row>
    <row r="611" spans="2:13" s="255" customFormat="1" ht="39.6" x14ac:dyDescent="0.25">
      <c r="B611" s="155">
        <v>654</v>
      </c>
      <c r="C611" s="70" t="s">
        <v>229</v>
      </c>
      <c r="D611" s="87" t="s">
        <v>161</v>
      </c>
      <c r="E611" s="78" t="s">
        <v>1252</v>
      </c>
      <c r="F611" s="70" t="s">
        <v>1253</v>
      </c>
      <c r="G611" s="70" t="s">
        <v>166</v>
      </c>
      <c r="H611" s="152">
        <f>8500000</f>
        <v>8500000</v>
      </c>
      <c r="I611" s="69" t="s">
        <v>208</v>
      </c>
      <c r="J611" s="69">
        <v>315</v>
      </c>
      <c r="K611" s="69">
        <v>51020101</v>
      </c>
      <c r="L611" s="69" t="s">
        <v>1248</v>
      </c>
      <c r="M611" s="102" t="s">
        <v>621</v>
      </c>
    </row>
    <row r="612" spans="2:13" s="255" customFormat="1" ht="39.6" x14ac:dyDescent="0.25">
      <c r="B612" s="155">
        <v>655</v>
      </c>
      <c r="C612" s="70" t="s">
        <v>229</v>
      </c>
      <c r="D612" s="87" t="s">
        <v>161</v>
      </c>
      <c r="E612" s="113" t="s">
        <v>330</v>
      </c>
      <c r="F612" s="70" t="s">
        <v>1254</v>
      </c>
      <c r="G612" s="70" t="s">
        <v>166</v>
      </c>
      <c r="H612" s="152">
        <v>2000000</v>
      </c>
      <c r="I612" s="69" t="s">
        <v>208</v>
      </c>
      <c r="J612" s="69">
        <v>315</v>
      </c>
      <c r="K612" s="69">
        <v>51020102</v>
      </c>
      <c r="L612" s="69" t="s">
        <v>1248</v>
      </c>
      <c r="M612" s="102" t="s">
        <v>608</v>
      </c>
    </row>
    <row r="613" spans="2:13" s="255" customFormat="1" ht="26.4" x14ac:dyDescent="0.25">
      <c r="B613" s="155">
        <v>656</v>
      </c>
      <c r="C613" s="70" t="s">
        <v>229</v>
      </c>
      <c r="D613" s="87" t="s">
        <v>161</v>
      </c>
      <c r="E613" s="113" t="s">
        <v>613</v>
      </c>
      <c r="F613" s="70" t="s">
        <v>1255</v>
      </c>
      <c r="G613" s="152" t="s">
        <v>166</v>
      </c>
      <c r="H613" s="152">
        <v>4389015</v>
      </c>
      <c r="I613" s="69" t="s">
        <v>208</v>
      </c>
      <c r="J613" s="69">
        <v>315</v>
      </c>
      <c r="K613" s="69">
        <v>51050201</v>
      </c>
      <c r="L613" s="69" t="s">
        <v>1248</v>
      </c>
      <c r="M613" s="102" t="s">
        <v>608</v>
      </c>
    </row>
    <row r="614" spans="2:13" s="255" customFormat="1" ht="26.4" x14ac:dyDescent="0.25">
      <c r="B614" s="155">
        <v>657</v>
      </c>
      <c r="C614" s="70" t="s">
        <v>229</v>
      </c>
      <c r="D614" s="87" t="s">
        <v>161</v>
      </c>
      <c r="E614" s="113" t="s">
        <v>1256</v>
      </c>
      <c r="F614" s="70" t="s">
        <v>1257</v>
      </c>
      <c r="G614" s="152" t="s">
        <v>166</v>
      </c>
      <c r="H614" s="152">
        <v>6000000</v>
      </c>
      <c r="I614" s="69" t="s">
        <v>208</v>
      </c>
      <c r="J614" s="69">
        <v>315</v>
      </c>
      <c r="K614" s="69">
        <v>51140102</v>
      </c>
      <c r="L614" s="69" t="s">
        <v>1248</v>
      </c>
      <c r="M614" s="102" t="s">
        <v>621</v>
      </c>
    </row>
    <row r="615" spans="2:13" s="255" customFormat="1" ht="39.6" x14ac:dyDescent="0.25">
      <c r="B615" s="155">
        <v>658</v>
      </c>
      <c r="C615" s="70" t="s">
        <v>229</v>
      </c>
      <c r="D615" s="87" t="s">
        <v>161</v>
      </c>
      <c r="E615" s="78" t="s">
        <v>1258</v>
      </c>
      <c r="F615" s="78" t="s">
        <v>1259</v>
      </c>
      <c r="G615" s="78" t="s">
        <v>166</v>
      </c>
      <c r="H615" s="152">
        <v>2000000</v>
      </c>
      <c r="I615" s="69" t="s">
        <v>208</v>
      </c>
      <c r="J615" s="69">
        <v>315</v>
      </c>
      <c r="K615" s="69">
        <v>51140105</v>
      </c>
      <c r="L615" s="69" t="s">
        <v>1248</v>
      </c>
      <c r="M615" s="102" t="s">
        <v>621</v>
      </c>
    </row>
    <row r="616" spans="2:13" s="255" customFormat="1" ht="26.4" x14ac:dyDescent="0.25">
      <c r="B616" s="155">
        <v>659</v>
      </c>
      <c r="C616" s="70" t="s">
        <v>229</v>
      </c>
      <c r="D616" s="87" t="s">
        <v>161</v>
      </c>
      <c r="E616" s="78" t="s">
        <v>319</v>
      </c>
      <c r="F616" s="78" t="s">
        <v>1260</v>
      </c>
      <c r="G616" s="110">
        <v>12</v>
      </c>
      <c r="H616" s="152">
        <v>99960</v>
      </c>
      <c r="I616" s="69" t="s">
        <v>208</v>
      </c>
      <c r="J616" s="69">
        <v>315</v>
      </c>
      <c r="K616" s="69">
        <v>51140115</v>
      </c>
      <c r="L616" s="69" t="s">
        <v>1248</v>
      </c>
      <c r="M616" s="77" t="s">
        <v>608</v>
      </c>
    </row>
    <row r="617" spans="2:13" s="255" customFormat="1" ht="26.4" x14ac:dyDescent="0.25">
      <c r="B617" s="155">
        <v>660</v>
      </c>
      <c r="C617" s="70" t="s">
        <v>229</v>
      </c>
      <c r="D617" s="87" t="s">
        <v>161</v>
      </c>
      <c r="E617" s="78" t="s">
        <v>1261</v>
      </c>
      <c r="F617" s="78" t="s">
        <v>1262</v>
      </c>
      <c r="G617" s="110">
        <v>6</v>
      </c>
      <c r="H617" s="152">
        <v>500000</v>
      </c>
      <c r="I617" s="69" t="s">
        <v>208</v>
      </c>
      <c r="J617" s="69">
        <v>315</v>
      </c>
      <c r="K617" s="69">
        <v>51140144</v>
      </c>
      <c r="L617" s="69" t="s">
        <v>1248</v>
      </c>
      <c r="M617" s="77" t="s">
        <v>608</v>
      </c>
    </row>
    <row r="618" spans="2:13" s="255" customFormat="1" ht="26.4" x14ac:dyDescent="0.25">
      <c r="B618" s="155">
        <v>661</v>
      </c>
      <c r="C618" s="70" t="s">
        <v>229</v>
      </c>
      <c r="D618" s="87" t="s">
        <v>161</v>
      </c>
      <c r="E618" s="78" t="s">
        <v>1263</v>
      </c>
      <c r="F618" s="78" t="s">
        <v>1264</v>
      </c>
      <c r="G618" s="78" t="s">
        <v>166</v>
      </c>
      <c r="H618" s="152">
        <f>4960000</f>
        <v>4960000</v>
      </c>
      <c r="I618" s="69" t="s">
        <v>208</v>
      </c>
      <c r="J618" s="69">
        <v>315</v>
      </c>
      <c r="K618" s="69">
        <v>51140145</v>
      </c>
      <c r="L618" s="69" t="s">
        <v>1248</v>
      </c>
      <c r="M618" s="77" t="s">
        <v>621</v>
      </c>
    </row>
    <row r="619" spans="2:13" s="255" customFormat="1" ht="39.6" x14ac:dyDescent="0.25">
      <c r="B619" s="155">
        <v>662</v>
      </c>
      <c r="C619" s="70" t="s">
        <v>229</v>
      </c>
      <c r="D619" s="87" t="s">
        <v>161</v>
      </c>
      <c r="E619" s="78" t="s">
        <v>327</v>
      </c>
      <c r="F619" s="78" t="s">
        <v>1265</v>
      </c>
      <c r="G619" s="78" t="s">
        <v>166</v>
      </c>
      <c r="H619" s="152">
        <v>5601601</v>
      </c>
      <c r="I619" s="69" t="s">
        <v>208</v>
      </c>
      <c r="J619" s="69">
        <v>315</v>
      </c>
      <c r="K619" s="69">
        <v>51140121</v>
      </c>
      <c r="L619" s="69" t="s">
        <v>1248</v>
      </c>
      <c r="M619" s="77" t="s">
        <v>621</v>
      </c>
    </row>
    <row r="620" spans="2:13" s="255" customFormat="1" ht="39.6" x14ac:dyDescent="0.25">
      <c r="B620" s="155">
        <v>663</v>
      </c>
      <c r="C620" s="70" t="s">
        <v>229</v>
      </c>
      <c r="D620" s="87" t="s">
        <v>161</v>
      </c>
      <c r="E620" s="153" t="s">
        <v>319</v>
      </c>
      <c r="F620" s="78" t="s">
        <v>1266</v>
      </c>
      <c r="G620" s="110" t="s">
        <v>1267</v>
      </c>
      <c r="H620" s="152">
        <v>1130070</v>
      </c>
      <c r="I620" s="69" t="s">
        <v>208</v>
      </c>
      <c r="J620" s="69">
        <v>315</v>
      </c>
      <c r="K620" s="69">
        <v>51140127</v>
      </c>
      <c r="L620" s="69" t="s">
        <v>1248</v>
      </c>
      <c r="M620" s="77" t="s">
        <v>1268</v>
      </c>
    </row>
    <row r="621" spans="2:13" s="255" customFormat="1" ht="52.8" x14ac:dyDescent="0.25">
      <c r="B621" s="155">
        <v>664</v>
      </c>
      <c r="C621" s="70" t="s">
        <v>229</v>
      </c>
      <c r="D621" s="87" t="s">
        <v>161</v>
      </c>
      <c r="E621" s="78" t="s">
        <v>1269</v>
      </c>
      <c r="F621" s="78" t="s">
        <v>1270</v>
      </c>
      <c r="G621" s="78" t="s">
        <v>166</v>
      </c>
      <c r="H621" s="152">
        <v>3060000</v>
      </c>
      <c r="I621" s="69" t="s">
        <v>208</v>
      </c>
      <c r="J621" s="69">
        <v>315</v>
      </c>
      <c r="K621" s="69">
        <v>51140129</v>
      </c>
      <c r="L621" s="69" t="s">
        <v>1248</v>
      </c>
      <c r="M621" s="77" t="s">
        <v>608</v>
      </c>
    </row>
    <row r="622" spans="2:13" s="255" customFormat="1" ht="52.8" x14ac:dyDescent="0.25">
      <c r="B622" s="155">
        <v>665</v>
      </c>
      <c r="C622" s="70" t="s">
        <v>229</v>
      </c>
      <c r="D622" s="87" t="s">
        <v>161</v>
      </c>
      <c r="E622" s="78" t="s">
        <v>1271</v>
      </c>
      <c r="F622" s="78" t="s">
        <v>1272</v>
      </c>
      <c r="G622" s="78" t="s">
        <v>1273</v>
      </c>
      <c r="H622" s="152">
        <v>6000000</v>
      </c>
      <c r="I622" s="69" t="s">
        <v>208</v>
      </c>
      <c r="J622" s="69">
        <v>315</v>
      </c>
      <c r="K622" s="69">
        <v>51140133</v>
      </c>
      <c r="L622" s="69" t="s">
        <v>1248</v>
      </c>
      <c r="M622" s="77" t="s">
        <v>621</v>
      </c>
    </row>
    <row r="623" spans="2:13" s="255" customFormat="1" ht="39.6" x14ac:dyDescent="0.25">
      <c r="B623" s="155">
        <v>666</v>
      </c>
      <c r="C623" s="70" t="s">
        <v>229</v>
      </c>
      <c r="D623" s="87" t="s">
        <v>161</v>
      </c>
      <c r="E623" s="78" t="s">
        <v>1269</v>
      </c>
      <c r="F623" s="78" t="s">
        <v>1274</v>
      </c>
      <c r="G623" s="78" t="s">
        <v>166</v>
      </c>
      <c r="H623" s="152">
        <v>1800000</v>
      </c>
      <c r="I623" s="69" t="s">
        <v>208</v>
      </c>
      <c r="J623" s="69">
        <v>315</v>
      </c>
      <c r="K623" s="69">
        <v>51090101</v>
      </c>
      <c r="L623" s="69" t="s">
        <v>1248</v>
      </c>
      <c r="M623" s="77" t="s">
        <v>621</v>
      </c>
    </row>
    <row r="624" spans="2:13" s="255" customFormat="1" ht="39.6" x14ac:dyDescent="0.25">
      <c r="B624" s="155">
        <v>667</v>
      </c>
      <c r="C624" s="70" t="s">
        <v>229</v>
      </c>
      <c r="D624" s="87" t="s">
        <v>161</v>
      </c>
      <c r="E624" s="78" t="s">
        <v>403</v>
      </c>
      <c r="F624" s="78" t="s">
        <v>1275</v>
      </c>
      <c r="G624" s="78" t="s">
        <v>166</v>
      </c>
      <c r="H624" s="152">
        <v>500000</v>
      </c>
      <c r="I624" s="69" t="s">
        <v>208</v>
      </c>
      <c r="J624" s="69">
        <v>315</v>
      </c>
      <c r="K624" s="69">
        <v>51090104</v>
      </c>
      <c r="L624" s="69" t="s">
        <v>1248</v>
      </c>
      <c r="M624" s="77" t="s">
        <v>608</v>
      </c>
    </row>
    <row r="625" spans="2:13" s="255" customFormat="1" ht="39.6" x14ac:dyDescent="0.25">
      <c r="B625" s="155">
        <v>668</v>
      </c>
      <c r="C625" s="70" t="s">
        <v>229</v>
      </c>
      <c r="D625" s="87" t="s">
        <v>161</v>
      </c>
      <c r="E625" s="78" t="s">
        <v>1276</v>
      </c>
      <c r="F625" s="78" t="s">
        <v>1277</v>
      </c>
      <c r="G625" s="78" t="s">
        <v>166</v>
      </c>
      <c r="H625" s="152">
        <v>2000000</v>
      </c>
      <c r="I625" s="69" t="s">
        <v>208</v>
      </c>
      <c r="J625" s="69">
        <v>315</v>
      </c>
      <c r="K625" s="69">
        <v>51071001</v>
      </c>
      <c r="L625" s="69" t="s">
        <v>1248</v>
      </c>
      <c r="M625" s="77" t="s">
        <v>621</v>
      </c>
    </row>
    <row r="626" spans="2:13" s="255" customFormat="1" ht="26.4" x14ac:dyDescent="0.25">
      <c r="B626" s="155">
        <v>669</v>
      </c>
      <c r="C626" s="70" t="s">
        <v>229</v>
      </c>
      <c r="D626" s="87" t="s">
        <v>161</v>
      </c>
      <c r="E626" s="70" t="s">
        <v>1269</v>
      </c>
      <c r="F626" s="70" t="s">
        <v>1278</v>
      </c>
      <c r="G626" s="70" t="s">
        <v>166</v>
      </c>
      <c r="H626" s="152">
        <v>2500000</v>
      </c>
      <c r="I626" s="69" t="s">
        <v>208</v>
      </c>
      <c r="J626" s="69">
        <v>387</v>
      </c>
      <c r="K626" s="69">
        <v>51020102</v>
      </c>
      <c r="L626" s="69" t="s">
        <v>1248</v>
      </c>
      <c r="M626" s="77" t="s">
        <v>216</v>
      </c>
    </row>
    <row r="627" spans="2:13" s="255" customFormat="1" ht="52.8" x14ac:dyDescent="0.25">
      <c r="B627" s="155">
        <v>670</v>
      </c>
      <c r="C627" s="70" t="s">
        <v>229</v>
      </c>
      <c r="D627" s="87" t="s">
        <v>161</v>
      </c>
      <c r="E627" s="70" t="s">
        <v>1269</v>
      </c>
      <c r="F627" s="70" t="s">
        <v>1279</v>
      </c>
      <c r="G627" s="70" t="s">
        <v>166</v>
      </c>
      <c r="H627" s="152">
        <v>1560795</v>
      </c>
      <c r="I627" s="69" t="s">
        <v>208</v>
      </c>
      <c r="J627" s="69">
        <v>387</v>
      </c>
      <c r="K627" s="69">
        <v>51110101</v>
      </c>
      <c r="L627" s="69" t="s">
        <v>1248</v>
      </c>
      <c r="M627" s="77" t="s">
        <v>216</v>
      </c>
    </row>
    <row r="628" spans="2:13" s="255" customFormat="1" ht="39.6" x14ac:dyDescent="0.25">
      <c r="B628" s="155">
        <v>671</v>
      </c>
      <c r="C628" s="70" t="s">
        <v>229</v>
      </c>
      <c r="D628" s="87" t="s">
        <v>161</v>
      </c>
      <c r="E628" s="70" t="s">
        <v>1269</v>
      </c>
      <c r="F628" s="70" t="s">
        <v>1280</v>
      </c>
      <c r="G628" s="70" t="s">
        <v>166</v>
      </c>
      <c r="H628" s="152">
        <v>1500000</v>
      </c>
      <c r="I628" s="69" t="s">
        <v>208</v>
      </c>
      <c r="J628" s="69">
        <v>387</v>
      </c>
      <c r="K628" s="69">
        <v>51110102</v>
      </c>
      <c r="L628" s="69" t="s">
        <v>1248</v>
      </c>
      <c r="M628" s="77" t="s">
        <v>216</v>
      </c>
    </row>
    <row r="629" spans="2:13" s="255" customFormat="1" ht="26.4" x14ac:dyDescent="0.25">
      <c r="B629" s="155">
        <v>672</v>
      </c>
      <c r="C629" s="70" t="s">
        <v>229</v>
      </c>
      <c r="D629" s="87" t="s">
        <v>161</v>
      </c>
      <c r="E629" s="70" t="s">
        <v>327</v>
      </c>
      <c r="F629" s="70" t="s">
        <v>1281</v>
      </c>
      <c r="G629" s="70" t="s">
        <v>166</v>
      </c>
      <c r="H629" s="152">
        <v>1000000</v>
      </c>
      <c r="I629" s="69" t="s">
        <v>208</v>
      </c>
      <c r="J629" s="69">
        <v>387</v>
      </c>
      <c r="K629" s="69">
        <v>51140102</v>
      </c>
      <c r="L629" s="69" t="s">
        <v>1248</v>
      </c>
      <c r="M629" s="77" t="s">
        <v>216</v>
      </c>
    </row>
    <row r="630" spans="2:13" s="255" customFormat="1" ht="39.6" x14ac:dyDescent="0.25">
      <c r="B630" s="155">
        <v>673</v>
      </c>
      <c r="C630" s="70" t="s">
        <v>229</v>
      </c>
      <c r="D630" s="87" t="s">
        <v>161</v>
      </c>
      <c r="E630" s="70" t="s">
        <v>327</v>
      </c>
      <c r="F630" s="70" t="s">
        <v>1282</v>
      </c>
      <c r="G630" s="70" t="s">
        <v>166</v>
      </c>
      <c r="H630" s="154">
        <v>2957736</v>
      </c>
      <c r="I630" s="69" t="s">
        <v>208</v>
      </c>
      <c r="J630" s="87">
        <v>387</v>
      </c>
      <c r="K630" s="87">
        <v>51020101</v>
      </c>
      <c r="L630" s="77" t="s">
        <v>233</v>
      </c>
      <c r="M630" s="77" t="s">
        <v>216</v>
      </c>
    </row>
    <row r="631" spans="2:13" s="255" customFormat="1" ht="26.4" x14ac:dyDescent="0.25">
      <c r="B631" s="155">
        <v>674</v>
      </c>
      <c r="C631" s="70" t="s">
        <v>229</v>
      </c>
      <c r="D631" s="87" t="s">
        <v>161</v>
      </c>
      <c r="E631" s="70" t="s">
        <v>1269</v>
      </c>
      <c r="F631" s="70" t="s">
        <v>1278</v>
      </c>
      <c r="G631" s="70" t="s">
        <v>166</v>
      </c>
      <c r="H631" s="154">
        <v>3000000</v>
      </c>
      <c r="I631" s="69" t="s">
        <v>208</v>
      </c>
      <c r="J631" s="87">
        <v>387</v>
      </c>
      <c r="K631" s="87">
        <v>51020102</v>
      </c>
      <c r="L631" s="77" t="s">
        <v>233</v>
      </c>
      <c r="M631" s="77" t="s">
        <v>216</v>
      </c>
    </row>
    <row r="632" spans="2:13" s="255" customFormat="1" ht="52.8" x14ac:dyDescent="0.25">
      <c r="B632" s="155">
        <v>675</v>
      </c>
      <c r="C632" s="70" t="s">
        <v>229</v>
      </c>
      <c r="D632" s="87" t="s">
        <v>161</v>
      </c>
      <c r="E632" s="70" t="s">
        <v>1269</v>
      </c>
      <c r="F632" s="70" t="s">
        <v>1279</v>
      </c>
      <c r="G632" s="70" t="s">
        <v>166</v>
      </c>
      <c r="H632" s="154">
        <v>1500000</v>
      </c>
      <c r="I632" s="69" t="s">
        <v>208</v>
      </c>
      <c r="J632" s="87">
        <v>387</v>
      </c>
      <c r="K632" s="87">
        <v>51110101</v>
      </c>
      <c r="L632" s="77" t="s">
        <v>233</v>
      </c>
      <c r="M632" s="77" t="s">
        <v>216</v>
      </c>
    </row>
    <row r="633" spans="2:13" s="255" customFormat="1" ht="39.6" x14ac:dyDescent="0.25">
      <c r="B633" s="155">
        <v>676</v>
      </c>
      <c r="C633" s="70" t="s">
        <v>229</v>
      </c>
      <c r="D633" s="87" t="s">
        <v>161</v>
      </c>
      <c r="E633" s="70" t="s">
        <v>1269</v>
      </c>
      <c r="F633" s="70" t="s">
        <v>1280</v>
      </c>
      <c r="G633" s="70" t="s">
        <v>166</v>
      </c>
      <c r="H633" s="154">
        <v>1500000</v>
      </c>
      <c r="I633" s="69" t="s">
        <v>208</v>
      </c>
      <c r="J633" s="87">
        <v>387</v>
      </c>
      <c r="K633" s="87">
        <v>51110102</v>
      </c>
      <c r="L633" s="77" t="s">
        <v>233</v>
      </c>
      <c r="M633" s="77" t="s">
        <v>216</v>
      </c>
    </row>
    <row r="634" spans="2:13" s="255" customFormat="1" ht="26.4" x14ac:dyDescent="0.25">
      <c r="B634" s="155">
        <v>677</v>
      </c>
      <c r="C634" s="70" t="s">
        <v>229</v>
      </c>
      <c r="D634" s="87" t="s">
        <v>161</v>
      </c>
      <c r="E634" s="70" t="s">
        <v>1283</v>
      </c>
      <c r="F634" s="70" t="s">
        <v>1284</v>
      </c>
      <c r="G634" s="70" t="s">
        <v>166</v>
      </c>
      <c r="H634" s="152">
        <v>500000</v>
      </c>
      <c r="I634" s="69" t="s">
        <v>208</v>
      </c>
      <c r="J634" s="69">
        <v>3025</v>
      </c>
      <c r="K634" s="69">
        <v>51140145</v>
      </c>
      <c r="L634" s="69" t="s">
        <v>1248</v>
      </c>
      <c r="M634" s="77" t="s">
        <v>216</v>
      </c>
    </row>
    <row r="635" spans="2:13" s="255" customFormat="1" ht="26.4" x14ac:dyDescent="0.25">
      <c r="B635" s="155">
        <v>678</v>
      </c>
      <c r="C635" s="70" t="s">
        <v>229</v>
      </c>
      <c r="D635" s="87" t="s">
        <v>161</v>
      </c>
      <c r="E635" s="70" t="s">
        <v>1283</v>
      </c>
      <c r="F635" s="70" t="s">
        <v>1284</v>
      </c>
      <c r="G635" s="70" t="s">
        <v>166</v>
      </c>
      <c r="H635" s="152">
        <v>400000</v>
      </c>
      <c r="I635" s="69" t="s">
        <v>208</v>
      </c>
      <c r="J635" s="69">
        <v>3025</v>
      </c>
      <c r="K635" s="69">
        <v>51140121</v>
      </c>
      <c r="L635" s="69" t="s">
        <v>1248</v>
      </c>
      <c r="M635" s="77" t="s">
        <v>216</v>
      </c>
    </row>
    <row r="636" spans="2:13" s="255" customFormat="1" ht="26.4" x14ac:dyDescent="0.25">
      <c r="B636" s="155">
        <v>679</v>
      </c>
      <c r="C636" s="70" t="s">
        <v>229</v>
      </c>
      <c r="D636" s="87" t="s">
        <v>161</v>
      </c>
      <c r="E636" s="70" t="s">
        <v>1283</v>
      </c>
      <c r="F636" s="70" t="s">
        <v>1284</v>
      </c>
      <c r="G636" s="70" t="s">
        <v>166</v>
      </c>
      <c r="H636" s="152">
        <v>2709883</v>
      </c>
      <c r="I636" s="69" t="s">
        <v>208</v>
      </c>
      <c r="J636" s="69">
        <v>3025</v>
      </c>
      <c r="K636" s="69">
        <v>51041301</v>
      </c>
      <c r="L636" s="69" t="s">
        <v>1248</v>
      </c>
      <c r="M636" s="77" t="s">
        <v>216</v>
      </c>
    </row>
    <row r="637" spans="2:13" s="255" customFormat="1" ht="26.4" x14ac:dyDescent="0.25">
      <c r="B637" s="155">
        <v>680</v>
      </c>
      <c r="C637" s="70" t="s">
        <v>229</v>
      </c>
      <c r="D637" s="87" t="s">
        <v>161</v>
      </c>
      <c r="E637" s="70" t="s">
        <v>1283</v>
      </c>
      <c r="F637" s="70" t="s">
        <v>1284</v>
      </c>
      <c r="G637" s="70" t="s">
        <v>166</v>
      </c>
      <c r="H637" s="152">
        <v>1000000</v>
      </c>
      <c r="I637" s="69" t="s">
        <v>208</v>
      </c>
      <c r="J637" s="69">
        <v>3025</v>
      </c>
      <c r="K637" s="69">
        <v>51071001</v>
      </c>
      <c r="L637" s="69" t="s">
        <v>1248</v>
      </c>
      <c r="M637" s="77" t="s">
        <v>216</v>
      </c>
    </row>
    <row r="638" spans="2:13" s="255" customFormat="1" ht="26.4" x14ac:dyDescent="0.25">
      <c r="B638" s="155">
        <v>681</v>
      </c>
      <c r="C638" s="70" t="s">
        <v>229</v>
      </c>
      <c r="D638" s="87" t="s">
        <v>161</v>
      </c>
      <c r="E638" s="70" t="s">
        <v>1283</v>
      </c>
      <c r="F638" s="70" t="s">
        <v>1285</v>
      </c>
      <c r="G638" s="70" t="s">
        <v>166</v>
      </c>
      <c r="H638" s="154">
        <v>2040000</v>
      </c>
      <c r="I638" s="69" t="s">
        <v>208</v>
      </c>
      <c r="J638" s="69">
        <v>3026</v>
      </c>
      <c r="K638" s="69">
        <v>51020102</v>
      </c>
      <c r="L638" s="69" t="s">
        <v>1248</v>
      </c>
      <c r="M638" s="77" t="s">
        <v>216</v>
      </c>
    </row>
    <row r="639" spans="2:13" s="255" customFormat="1" ht="26.4" x14ac:dyDescent="0.25">
      <c r="B639" s="155">
        <v>682</v>
      </c>
      <c r="C639" s="70" t="s">
        <v>229</v>
      </c>
      <c r="D639" s="87" t="s">
        <v>161</v>
      </c>
      <c r="E639" s="70" t="s">
        <v>1283</v>
      </c>
      <c r="F639" s="70" t="s">
        <v>1285</v>
      </c>
      <c r="G639" s="70" t="s">
        <v>166</v>
      </c>
      <c r="H639" s="154">
        <v>1901664</v>
      </c>
      <c r="I639" s="69" t="s">
        <v>208</v>
      </c>
      <c r="J639" s="69">
        <v>3026</v>
      </c>
      <c r="K639" s="69">
        <v>51110101</v>
      </c>
      <c r="L639" s="69" t="s">
        <v>1248</v>
      </c>
      <c r="M639" s="77" t="s">
        <v>216</v>
      </c>
    </row>
    <row r="640" spans="2:13" s="255" customFormat="1" ht="26.4" x14ac:dyDescent="0.25">
      <c r="B640" s="155">
        <v>683</v>
      </c>
      <c r="C640" s="70" t="s">
        <v>229</v>
      </c>
      <c r="D640" s="87" t="s">
        <v>161</v>
      </c>
      <c r="E640" s="70" t="s">
        <v>1283</v>
      </c>
      <c r="F640" s="70" t="s">
        <v>1285</v>
      </c>
      <c r="G640" s="70" t="s">
        <v>166</v>
      </c>
      <c r="H640" s="154">
        <v>2500000</v>
      </c>
      <c r="I640" s="69" t="s">
        <v>208</v>
      </c>
      <c r="J640" s="69">
        <v>3026</v>
      </c>
      <c r="K640" s="69">
        <v>51110102</v>
      </c>
      <c r="L640" s="69" t="s">
        <v>1248</v>
      </c>
      <c r="M640" s="77" t="s">
        <v>216</v>
      </c>
    </row>
    <row r="641" spans="2:13" s="255" customFormat="1" ht="26.4" x14ac:dyDescent="0.25">
      <c r="B641" s="155">
        <v>684</v>
      </c>
      <c r="C641" s="70" t="s">
        <v>229</v>
      </c>
      <c r="D641" s="87" t="s">
        <v>161</v>
      </c>
      <c r="E641" s="70" t="s">
        <v>1283</v>
      </c>
      <c r="F641" s="70" t="s">
        <v>1285</v>
      </c>
      <c r="G641" s="70" t="s">
        <v>166</v>
      </c>
      <c r="H641" s="154">
        <v>1460000</v>
      </c>
      <c r="I641" s="69" t="s">
        <v>208</v>
      </c>
      <c r="J641" s="69">
        <v>3026</v>
      </c>
      <c r="K641" s="69">
        <v>51140102</v>
      </c>
      <c r="L641" s="69" t="s">
        <v>1248</v>
      </c>
      <c r="M641" s="77" t="s">
        <v>216</v>
      </c>
    </row>
    <row r="642" spans="2:13" s="255" customFormat="1" ht="39.6" x14ac:dyDescent="0.25">
      <c r="B642" s="155">
        <v>685</v>
      </c>
      <c r="C642" s="70" t="s">
        <v>229</v>
      </c>
      <c r="D642" s="87" t="s">
        <v>161</v>
      </c>
      <c r="E642" s="87" t="s">
        <v>1286</v>
      </c>
      <c r="F642" s="70" t="s">
        <v>1287</v>
      </c>
      <c r="G642" s="155" t="s">
        <v>166</v>
      </c>
      <c r="H642" s="154">
        <v>5520000</v>
      </c>
      <c r="I642" s="156" t="s">
        <v>208</v>
      </c>
      <c r="J642" s="69">
        <v>316</v>
      </c>
      <c r="K642" s="156">
        <v>51011401</v>
      </c>
      <c r="L642" s="69" t="s">
        <v>1248</v>
      </c>
      <c r="M642" s="102" t="s">
        <v>1288</v>
      </c>
    </row>
    <row r="643" spans="2:13" s="255" customFormat="1" ht="26.4" x14ac:dyDescent="0.25">
      <c r="B643" s="155">
        <v>686</v>
      </c>
      <c r="C643" s="70" t="s">
        <v>229</v>
      </c>
      <c r="D643" s="87" t="s">
        <v>161</v>
      </c>
      <c r="E643" s="87" t="s">
        <v>1286</v>
      </c>
      <c r="F643" s="70" t="s">
        <v>1289</v>
      </c>
      <c r="G643" s="155" t="s">
        <v>166</v>
      </c>
      <c r="H643" s="154">
        <v>2448000</v>
      </c>
      <c r="I643" s="156" t="s">
        <v>208</v>
      </c>
      <c r="J643" s="69">
        <v>316</v>
      </c>
      <c r="K643" s="156">
        <v>51020101</v>
      </c>
      <c r="L643" s="69" t="s">
        <v>1248</v>
      </c>
      <c r="M643" s="102" t="s">
        <v>1288</v>
      </c>
    </row>
    <row r="644" spans="2:13" s="255" customFormat="1" ht="26.4" x14ac:dyDescent="0.25">
      <c r="B644" s="155">
        <v>687</v>
      </c>
      <c r="C644" s="70" t="s">
        <v>229</v>
      </c>
      <c r="D644" s="87" t="s">
        <v>161</v>
      </c>
      <c r="E644" s="87" t="s">
        <v>1286</v>
      </c>
      <c r="F644" s="70" t="s">
        <v>1290</v>
      </c>
      <c r="G644" s="155" t="s">
        <v>166</v>
      </c>
      <c r="H644" s="154">
        <v>2500000</v>
      </c>
      <c r="I644" s="156" t="s">
        <v>208</v>
      </c>
      <c r="J644" s="69">
        <v>316</v>
      </c>
      <c r="K644" s="156">
        <v>51110102</v>
      </c>
      <c r="L644" s="69" t="s">
        <v>1248</v>
      </c>
      <c r="M644" s="102" t="s">
        <v>1288</v>
      </c>
    </row>
    <row r="645" spans="2:13" s="255" customFormat="1" ht="66" x14ac:dyDescent="0.25">
      <c r="B645" s="155">
        <v>688</v>
      </c>
      <c r="C645" s="70" t="s">
        <v>229</v>
      </c>
      <c r="D645" s="87" t="s">
        <v>161</v>
      </c>
      <c r="E645" s="78" t="s">
        <v>1291</v>
      </c>
      <c r="F645" s="78" t="s">
        <v>1292</v>
      </c>
      <c r="G645" s="155" t="s">
        <v>166</v>
      </c>
      <c r="H645" s="154">
        <v>2485000</v>
      </c>
      <c r="I645" s="156" t="s">
        <v>208</v>
      </c>
      <c r="J645" s="69">
        <v>316</v>
      </c>
      <c r="K645" s="156">
        <v>51140102</v>
      </c>
      <c r="L645" s="69" t="s">
        <v>1248</v>
      </c>
      <c r="M645" s="77" t="s">
        <v>1293</v>
      </c>
    </row>
    <row r="646" spans="2:13" s="255" customFormat="1" ht="66" x14ac:dyDescent="0.25">
      <c r="B646" s="155">
        <v>689</v>
      </c>
      <c r="C646" s="70" t="s">
        <v>229</v>
      </c>
      <c r="D646" s="87" t="s">
        <v>161</v>
      </c>
      <c r="E646" s="78" t="s">
        <v>1294</v>
      </c>
      <c r="F646" s="78" t="s">
        <v>1295</v>
      </c>
      <c r="G646" s="155" t="s">
        <v>166</v>
      </c>
      <c r="H646" s="154">
        <f>2077000+4000000</f>
        <v>6077000</v>
      </c>
      <c r="I646" s="156" t="s">
        <v>208</v>
      </c>
      <c r="J646" s="69">
        <v>316</v>
      </c>
      <c r="K646" s="156">
        <v>51140144</v>
      </c>
      <c r="L646" s="69" t="s">
        <v>1248</v>
      </c>
      <c r="M646" s="77" t="s">
        <v>1296</v>
      </c>
    </row>
    <row r="647" spans="2:13" s="255" customFormat="1" ht="66" x14ac:dyDescent="0.25">
      <c r="B647" s="155">
        <v>690</v>
      </c>
      <c r="C647" s="70" t="s">
        <v>229</v>
      </c>
      <c r="D647" s="87" t="s">
        <v>161</v>
      </c>
      <c r="E647" s="78" t="s">
        <v>1297</v>
      </c>
      <c r="F647" s="78" t="s">
        <v>1298</v>
      </c>
      <c r="G647" s="155" t="s">
        <v>166</v>
      </c>
      <c r="H647" s="154">
        <v>8000000</v>
      </c>
      <c r="I647" s="156" t="s">
        <v>208</v>
      </c>
      <c r="J647" s="69">
        <v>316</v>
      </c>
      <c r="K647" s="156">
        <v>51140145</v>
      </c>
      <c r="L647" s="69" t="s">
        <v>1248</v>
      </c>
      <c r="M647" s="77" t="s">
        <v>1299</v>
      </c>
    </row>
    <row r="648" spans="2:13" s="255" customFormat="1" ht="39.6" x14ac:dyDescent="0.25">
      <c r="B648" s="155">
        <v>691</v>
      </c>
      <c r="C648" s="70" t="s">
        <v>229</v>
      </c>
      <c r="D648" s="87" t="s">
        <v>161</v>
      </c>
      <c r="E648" s="78" t="s">
        <v>1297</v>
      </c>
      <c r="F648" s="78" t="s">
        <v>1300</v>
      </c>
      <c r="G648" s="155" t="s">
        <v>166</v>
      </c>
      <c r="H648" s="154">
        <v>5000000</v>
      </c>
      <c r="I648" s="156" t="s">
        <v>208</v>
      </c>
      <c r="J648" s="69">
        <v>316</v>
      </c>
      <c r="K648" s="156">
        <v>51140121</v>
      </c>
      <c r="L648" s="69" t="s">
        <v>1248</v>
      </c>
      <c r="M648" s="77" t="s">
        <v>1299</v>
      </c>
    </row>
    <row r="649" spans="2:13" s="255" customFormat="1" ht="79.2" x14ac:dyDescent="0.25">
      <c r="B649" s="155">
        <v>692</v>
      </c>
      <c r="C649" s="70" t="s">
        <v>229</v>
      </c>
      <c r="D649" s="87" t="s">
        <v>161</v>
      </c>
      <c r="E649" s="78" t="s">
        <v>1301</v>
      </c>
      <c r="F649" s="78" t="s">
        <v>1302</v>
      </c>
      <c r="G649" s="155" t="s">
        <v>166</v>
      </c>
      <c r="H649" s="154">
        <v>55000000</v>
      </c>
      <c r="I649" s="156" t="s">
        <v>208</v>
      </c>
      <c r="J649" s="69">
        <v>316</v>
      </c>
      <c r="K649" s="156">
        <v>51140122</v>
      </c>
      <c r="L649" s="69" t="s">
        <v>1248</v>
      </c>
      <c r="M649" s="77" t="s">
        <v>1303</v>
      </c>
    </row>
    <row r="650" spans="2:13" s="255" customFormat="1" ht="66" x14ac:dyDescent="0.25">
      <c r="B650" s="155">
        <v>693</v>
      </c>
      <c r="C650" s="70" t="s">
        <v>229</v>
      </c>
      <c r="D650" s="87" t="s">
        <v>161</v>
      </c>
      <c r="E650" s="78" t="s">
        <v>1297</v>
      </c>
      <c r="F650" s="78" t="s">
        <v>1304</v>
      </c>
      <c r="G650" s="155" t="s">
        <v>166</v>
      </c>
      <c r="H650" s="154">
        <v>9000000</v>
      </c>
      <c r="I650" s="156" t="s">
        <v>208</v>
      </c>
      <c r="J650" s="69">
        <v>316</v>
      </c>
      <c r="K650" s="156">
        <v>51140127</v>
      </c>
      <c r="L650" s="69" t="s">
        <v>1248</v>
      </c>
      <c r="M650" s="77" t="s">
        <v>1299</v>
      </c>
    </row>
    <row r="651" spans="2:13" s="255" customFormat="1" ht="26.4" x14ac:dyDescent="0.25">
      <c r="B651" s="155">
        <v>694</v>
      </c>
      <c r="C651" s="70" t="s">
        <v>229</v>
      </c>
      <c r="D651" s="87" t="s">
        <v>161</v>
      </c>
      <c r="E651" s="78" t="s">
        <v>1305</v>
      </c>
      <c r="F651" s="78" t="s">
        <v>1306</v>
      </c>
      <c r="G651" s="155" t="s">
        <v>166</v>
      </c>
      <c r="H651" s="154">
        <v>200000</v>
      </c>
      <c r="I651" s="156" t="s">
        <v>208</v>
      </c>
      <c r="J651" s="69">
        <v>316</v>
      </c>
      <c r="K651" s="156">
        <v>51140128</v>
      </c>
      <c r="L651" s="69" t="s">
        <v>1248</v>
      </c>
      <c r="M651" s="77" t="s">
        <v>1199</v>
      </c>
    </row>
    <row r="652" spans="2:13" s="255" customFormat="1" ht="39.6" x14ac:dyDescent="0.25">
      <c r="B652" s="155">
        <v>695</v>
      </c>
      <c r="C652" s="70" t="s">
        <v>229</v>
      </c>
      <c r="D652" s="87" t="s">
        <v>161</v>
      </c>
      <c r="E652" s="78" t="s">
        <v>1294</v>
      </c>
      <c r="F652" s="70" t="s">
        <v>1287</v>
      </c>
      <c r="G652" s="155" t="s">
        <v>166</v>
      </c>
      <c r="H652" s="154">
        <v>2293967</v>
      </c>
      <c r="I652" s="156" t="s">
        <v>208</v>
      </c>
      <c r="J652" s="69">
        <v>316</v>
      </c>
      <c r="K652" s="156">
        <v>51140129</v>
      </c>
      <c r="L652" s="69" t="s">
        <v>1248</v>
      </c>
      <c r="M652" s="77" t="s">
        <v>1296</v>
      </c>
    </row>
    <row r="653" spans="2:13" s="255" customFormat="1" ht="39.6" x14ac:dyDescent="0.25">
      <c r="B653" s="155">
        <v>696</v>
      </c>
      <c r="C653" s="70" t="s">
        <v>229</v>
      </c>
      <c r="D653" s="87" t="s">
        <v>161</v>
      </c>
      <c r="E653" s="78" t="s">
        <v>1305</v>
      </c>
      <c r="F653" s="78" t="s">
        <v>1307</v>
      </c>
      <c r="G653" s="155" t="s">
        <v>166</v>
      </c>
      <c r="H653" s="154">
        <v>200912</v>
      </c>
      <c r="I653" s="156" t="s">
        <v>208</v>
      </c>
      <c r="J653" s="69">
        <v>316</v>
      </c>
      <c r="K653" s="156">
        <v>51140130</v>
      </c>
      <c r="L653" s="69" t="s">
        <v>1248</v>
      </c>
      <c r="M653" s="77" t="s">
        <v>1199</v>
      </c>
    </row>
    <row r="654" spans="2:13" s="255" customFormat="1" ht="52.8" x14ac:dyDescent="0.25">
      <c r="B654" s="155">
        <v>697</v>
      </c>
      <c r="C654" s="70" t="s">
        <v>229</v>
      </c>
      <c r="D654" s="87" t="s">
        <v>161</v>
      </c>
      <c r="E654" s="78" t="s">
        <v>1294</v>
      </c>
      <c r="F654" s="78" t="s">
        <v>1308</v>
      </c>
      <c r="G654" s="155" t="s">
        <v>166</v>
      </c>
      <c r="H654" s="154">
        <v>4000000</v>
      </c>
      <c r="I654" s="156" t="s">
        <v>208</v>
      </c>
      <c r="J654" s="69">
        <v>316</v>
      </c>
      <c r="K654" s="156">
        <v>51090110</v>
      </c>
      <c r="L654" s="69" t="s">
        <v>1248</v>
      </c>
      <c r="M654" s="77" t="s">
        <v>1296</v>
      </c>
    </row>
    <row r="655" spans="2:13" s="255" customFormat="1" ht="26.4" x14ac:dyDescent="0.25">
      <c r="B655" s="155">
        <v>698</v>
      </c>
      <c r="C655" s="70" t="s">
        <v>229</v>
      </c>
      <c r="D655" s="87" t="s">
        <v>161</v>
      </c>
      <c r="E655" s="78" t="s">
        <v>1294</v>
      </c>
      <c r="F655" s="78" t="s">
        <v>1309</v>
      </c>
      <c r="G655" s="155" t="s">
        <v>166</v>
      </c>
      <c r="H655" s="154">
        <v>2500000</v>
      </c>
      <c r="I655" s="156" t="s">
        <v>208</v>
      </c>
      <c r="J655" s="69">
        <v>316</v>
      </c>
      <c r="K655" s="156">
        <v>51090101</v>
      </c>
      <c r="L655" s="69" t="s">
        <v>1248</v>
      </c>
      <c r="M655" s="77" t="s">
        <v>1296</v>
      </c>
    </row>
    <row r="656" spans="2:13" s="255" customFormat="1" ht="39.6" x14ac:dyDescent="0.25">
      <c r="B656" s="155">
        <v>699</v>
      </c>
      <c r="C656" s="70" t="s">
        <v>229</v>
      </c>
      <c r="D656" s="87" t="s">
        <v>161</v>
      </c>
      <c r="E656" s="78" t="s">
        <v>1294</v>
      </c>
      <c r="F656" s="78" t="s">
        <v>1310</v>
      </c>
      <c r="G656" s="155" t="s">
        <v>166</v>
      </c>
      <c r="H656" s="154">
        <v>2000000</v>
      </c>
      <c r="I656" s="156" t="s">
        <v>208</v>
      </c>
      <c r="J656" s="69">
        <v>316</v>
      </c>
      <c r="K656" s="156">
        <v>51090102</v>
      </c>
      <c r="L656" s="69" t="s">
        <v>1248</v>
      </c>
      <c r="M656" s="77" t="s">
        <v>1296</v>
      </c>
    </row>
    <row r="657" spans="2:13" s="255" customFormat="1" ht="66" x14ac:dyDescent="0.25">
      <c r="B657" s="155">
        <v>700</v>
      </c>
      <c r="C657" s="70" t="s">
        <v>229</v>
      </c>
      <c r="D657" s="87" t="s">
        <v>161</v>
      </c>
      <c r="E657" s="78" t="s">
        <v>1294</v>
      </c>
      <c r="F657" s="78" t="s">
        <v>1311</v>
      </c>
      <c r="G657" s="155" t="s">
        <v>166</v>
      </c>
      <c r="H657" s="154">
        <v>35000000</v>
      </c>
      <c r="I657" s="156" t="s">
        <v>208</v>
      </c>
      <c r="J657" s="69">
        <v>316</v>
      </c>
      <c r="K657" s="156">
        <v>51090103</v>
      </c>
      <c r="L657" s="69" t="s">
        <v>1248</v>
      </c>
      <c r="M657" s="77" t="s">
        <v>1296</v>
      </c>
    </row>
    <row r="658" spans="2:13" s="255" customFormat="1" ht="52.8" x14ac:dyDescent="0.25">
      <c r="B658" s="155">
        <v>701</v>
      </c>
      <c r="C658" s="70" t="s">
        <v>229</v>
      </c>
      <c r="D658" s="87" t="s">
        <v>161</v>
      </c>
      <c r="E658" s="78" t="s">
        <v>1294</v>
      </c>
      <c r="F658" s="78" t="s">
        <v>1312</v>
      </c>
      <c r="G658" s="155" t="s">
        <v>166</v>
      </c>
      <c r="H658" s="154">
        <v>2000000</v>
      </c>
      <c r="I658" s="156" t="s">
        <v>208</v>
      </c>
      <c r="J658" s="69">
        <v>316</v>
      </c>
      <c r="K658" s="156">
        <v>51090104</v>
      </c>
      <c r="L658" s="69" t="s">
        <v>1248</v>
      </c>
      <c r="M658" s="77" t="s">
        <v>1296</v>
      </c>
    </row>
    <row r="659" spans="2:13" s="255" customFormat="1" ht="39.6" x14ac:dyDescent="0.25">
      <c r="B659" s="155">
        <v>702</v>
      </c>
      <c r="C659" s="70" t="s">
        <v>229</v>
      </c>
      <c r="D659" s="87" t="s">
        <v>161</v>
      </c>
      <c r="E659" s="78" t="s">
        <v>1294</v>
      </c>
      <c r="F659" s="78" t="s">
        <v>1313</v>
      </c>
      <c r="G659" s="155" t="s">
        <v>166</v>
      </c>
      <c r="H659" s="154">
        <v>10000000</v>
      </c>
      <c r="I659" s="156" t="s">
        <v>208</v>
      </c>
      <c r="J659" s="69">
        <v>316</v>
      </c>
      <c r="K659" s="156">
        <v>51090105</v>
      </c>
      <c r="L659" s="69" t="s">
        <v>1248</v>
      </c>
      <c r="M659" s="77" t="s">
        <v>1296</v>
      </c>
    </row>
    <row r="660" spans="2:13" s="255" customFormat="1" ht="66" x14ac:dyDescent="0.25">
      <c r="B660" s="155">
        <v>703</v>
      </c>
      <c r="C660" s="70" t="s">
        <v>229</v>
      </c>
      <c r="D660" s="87" t="s">
        <v>161</v>
      </c>
      <c r="E660" s="78" t="s">
        <v>1294</v>
      </c>
      <c r="F660" s="78" t="s">
        <v>1314</v>
      </c>
      <c r="G660" s="155" t="s">
        <v>166</v>
      </c>
      <c r="H660" s="154">
        <v>10000000</v>
      </c>
      <c r="I660" s="156" t="s">
        <v>208</v>
      </c>
      <c r="J660" s="69">
        <v>316</v>
      </c>
      <c r="K660" s="156">
        <v>51090106</v>
      </c>
      <c r="L660" s="69" t="s">
        <v>1248</v>
      </c>
      <c r="M660" s="77" t="s">
        <v>1296</v>
      </c>
    </row>
    <row r="661" spans="2:13" s="255" customFormat="1" ht="52.8" x14ac:dyDescent="0.25">
      <c r="B661" s="155">
        <v>704</v>
      </c>
      <c r="C661" s="70" t="s">
        <v>229</v>
      </c>
      <c r="D661" s="87" t="s">
        <v>161</v>
      </c>
      <c r="E661" s="78" t="s">
        <v>1294</v>
      </c>
      <c r="F661" s="78" t="s">
        <v>1315</v>
      </c>
      <c r="G661" s="155" t="s">
        <v>166</v>
      </c>
      <c r="H661" s="154">
        <v>5000000</v>
      </c>
      <c r="I661" s="156" t="s">
        <v>208</v>
      </c>
      <c r="J661" s="69">
        <v>316</v>
      </c>
      <c r="K661" s="156">
        <v>51090107</v>
      </c>
      <c r="L661" s="69" t="s">
        <v>1248</v>
      </c>
      <c r="M661" s="77" t="s">
        <v>1296</v>
      </c>
    </row>
    <row r="662" spans="2:13" s="255" customFormat="1" ht="96.6" x14ac:dyDescent="0.25">
      <c r="B662" s="155">
        <v>705</v>
      </c>
      <c r="C662" s="157" t="s">
        <v>229</v>
      </c>
      <c r="D662" s="158" t="s">
        <v>161</v>
      </c>
      <c r="E662" s="157" t="s">
        <v>1316</v>
      </c>
      <c r="F662" s="157" t="s">
        <v>1317</v>
      </c>
      <c r="G662" s="159" t="s">
        <v>166</v>
      </c>
      <c r="H662" s="159">
        <v>24943833</v>
      </c>
      <c r="I662" s="160" t="s">
        <v>243</v>
      </c>
      <c r="J662" s="161">
        <v>3014</v>
      </c>
      <c r="K662" s="161">
        <v>51020101</v>
      </c>
      <c r="L662" s="69" t="s">
        <v>1248</v>
      </c>
      <c r="M662" s="162" t="s">
        <v>1318</v>
      </c>
    </row>
    <row r="663" spans="2:13" s="255" customFormat="1" ht="96.6" x14ac:dyDescent="0.25">
      <c r="B663" s="155">
        <v>706</v>
      </c>
      <c r="C663" s="157" t="s">
        <v>229</v>
      </c>
      <c r="D663" s="158" t="s">
        <v>161</v>
      </c>
      <c r="E663" s="157" t="s">
        <v>1316</v>
      </c>
      <c r="F663" s="157" t="s">
        <v>1319</v>
      </c>
      <c r="G663" s="159" t="s">
        <v>166</v>
      </c>
      <c r="H663" s="159">
        <v>37135634</v>
      </c>
      <c r="I663" s="160" t="s">
        <v>243</v>
      </c>
      <c r="J663" s="161">
        <v>3014</v>
      </c>
      <c r="K663" s="161">
        <v>51020102</v>
      </c>
      <c r="L663" s="69" t="s">
        <v>1248</v>
      </c>
      <c r="M663" s="162" t="s">
        <v>1318</v>
      </c>
    </row>
    <row r="664" spans="2:13" s="255" customFormat="1" ht="96.6" x14ac:dyDescent="0.25">
      <c r="B664" s="155">
        <v>707</v>
      </c>
      <c r="C664" s="157" t="s">
        <v>229</v>
      </c>
      <c r="D664" s="158" t="s">
        <v>161</v>
      </c>
      <c r="E664" s="157" t="s">
        <v>1320</v>
      </c>
      <c r="F664" s="270" t="s">
        <v>1321</v>
      </c>
      <c r="G664" s="159" t="s">
        <v>166</v>
      </c>
      <c r="H664" s="159">
        <v>7272000</v>
      </c>
      <c r="I664" s="160" t="s">
        <v>243</v>
      </c>
      <c r="J664" s="161">
        <v>3014</v>
      </c>
      <c r="K664" s="161">
        <v>51140102</v>
      </c>
      <c r="L664" s="69" t="s">
        <v>1248</v>
      </c>
      <c r="M664" s="162" t="s">
        <v>235</v>
      </c>
    </row>
    <row r="665" spans="2:13" s="255" customFormat="1" ht="55.2" x14ac:dyDescent="0.25">
      <c r="B665" s="155">
        <v>708</v>
      </c>
      <c r="C665" s="157" t="s">
        <v>229</v>
      </c>
      <c r="D665" s="158" t="s">
        <v>161</v>
      </c>
      <c r="E665" s="157" t="s">
        <v>1322</v>
      </c>
      <c r="F665" s="270" t="s">
        <v>1323</v>
      </c>
      <c r="G665" s="159" t="s">
        <v>166</v>
      </c>
      <c r="H665" s="159">
        <v>900000</v>
      </c>
      <c r="I665" s="160" t="s">
        <v>243</v>
      </c>
      <c r="J665" s="161">
        <v>3014</v>
      </c>
      <c r="K665" s="161">
        <v>51110102</v>
      </c>
      <c r="L665" s="69" t="s">
        <v>1248</v>
      </c>
      <c r="M665" s="162" t="s">
        <v>1318</v>
      </c>
    </row>
    <row r="666" spans="2:13" s="255" customFormat="1" ht="55.2" x14ac:dyDescent="0.25">
      <c r="B666" s="155">
        <v>709</v>
      </c>
      <c r="C666" s="157" t="s">
        <v>229</v>
      </c>
      <c r="D666" s="158" t="s">
        <v>161</v>
      </c>
      <c r="E666" s="157" t="s">
        <v>1322</v>
      </c>
      <c r="F666" s="270" t="s">
        <v>1324</v>
      </c>
      <c r="G666" s="159" t="s">
        <v>166</v>
      </c>
      <c r="H666" s="159">
        <v>400000</v>
      </c>
      <c r="I666" s="160" t="s">
        <v>243</v>
      </c>
      <c r="J666" s="161">
        <v>3014</v>
      </c>
      <c r="K666" s="161">
        <v>51110101</v>
      </c>
      <c r="L666" s="69" t="s">
        <v>1248</v>
      </c>
      <c r="M666" s="162" t="s">
        <v>1318</v>
      </c>
    </row>
    <row r="667" spans="2:13" s="255" customFormat="1" ht="41.4" x14ac:dyDescent="0.25">
      <c r="B667" s="155">
        <v>710</v>
      </c>
      <c r="C667" s="157" t="s">
        <v>229</v>
      </c>
      <c r="D667" s="158" t="s">
        <v>161</v>
      </c>
      <c r="E667" s="157" t="s">
        <v>1325</v>
      </c>
      <c r="F667" s="157" t="s">
        <v>1326</v>
      </c>
      <c r="G667" s="161" t="s">
        <v>166</v>
      </c>
      <c r="H667" s="159">
        <v>2000000</v>
      </c>
      <c r="I667" s="160" t="s">
        <v>243</v>
      </c>
      <c r="J667" s="161">
        <v>3014</v>
      </c>
      <c r="K667" s="161">
        <v>51140145</v>
      </c>
      <c r="L667" s="69" t="s">
        <v>1248</v>
      </c>
      <c r="M667" s="162" t="s">
        <v>1318</v>
      </c>
    </row>
    <row r="668" spans="2:13" s="255" customFormat="1" ht="27.6" x14ac:dyDescent="0.25">
      <c r="B668" s="155">
        <v>711</v>
      </c>
      <c r="C668" s="157" t="s">
        <v>229</v>
      </c>
      <c r="D668" s="158" t="s">
        <v>161</v>
      </c>
      <c r="E668" s="157" t="s">
        <v>1325</v>
      </c>
      <c r="F668" s="157" t="s">
        <v>1327</v>
      </c>
      <c r="G668" s="161" t="s">
        <v>166</v>
      </c>
      <c r="H668" s="159">
        <v>2120000</v>
      </c>
      <c r="I668" s="160" t="s">
        <v>243</v>
      </c>
      <c r="J668" s="161">
        <v>3014</v>
      </c>
      <c r="K668" s="161">
        <v>51140127</v>
      </c>
      <c r="L668" s="69" t="s">
        <v>1248</v>
      </c>
      <c r="M668" s="162" t="s">
        <v>1318</v>
      </c>
    </row>
    <row r="669" spans="2:13" s="255" customFormat="1" ht="69" x14ac:dyDescent="0.25">
      <c r="B669" s="155">
        <v>712</v>
      </c>
      <c r="C669" s="157" t="s">
        <v>229</v>
      </c>
      <c r="D669" s="158" t="s">
        <v>161</v>
      </c>
      <c r="E669" s="157" t="s">
        <v>1328</v>
      </c>
      <c r="F669" s="157" t="s">
        <v>1329</v>
      </c>
      <c r="G669" s="161" t="s">
        <v>166</v>
      </c>
      <c r="H669" s="159">
        <v>2000000</v>
      </c>
      <c r="I669" s="160" t="s">
        <v>243</v>
      </c>
      <c r="J669" s="161">
        <v>3014</v>
      </c>
      <c r="K669" s="161">
        <v>51140129</v>
      </c>
      <c r="L669" s="69" t="s">
        <v>1248</v>
      </c>
      <c r="M669" s="162" t="s">
        <v>1318</v>
      </c>
    </row>
    <row r="670" spans="2:13" s="255" customFormat="1" ht="52.8" x14ac:dyDescent="0.25">
      <c r="B670" s="155">
        <v>713</v>
      </c>
      <c r="C670" s="70" t="s">
        <v>229</v>
      </c>
      <c r="D670" s="87" t="s">
        <v>161</v>
      </c>
      <c r="E670" s="70" t="s">
        <v>1330</v>
      </c>
      <c r="F670" s="70" t="s">
        <v>1331</v>
      </c>
      <c r="G670" s="69" t="s">
        <v>166</v>
      </c>
      <c r="H670" s="163">
        <v>7193400</v>
      </c>
      <c r="I670" s="152" t="s">
        <v>243</v>
      </c>
      <c r="J670" s="69">
        <v>389</v>
      </c>
      <c r="K670" s="69">
        <v>51020101</v>
      </c>
      <c r="L670" s="69" t="s">
        <v>1248</v>
      </c>
      <c r="M670" s="102" t="s">
        <v>1318</v>
      </c>
    </row>
    <row r="671" spans="2:13" s="255" customFormat="1" ht="52.8" x14ac:dyDescent="0.25">
      <c r="B671" s="155">
        <v>714</v>
      </c>
      <c r="C671" s="70" t="s">
        <v>229</v>
      </c>
      <c r="D671" s="87" t="s">
        <v>161</v>
      </c>
      <c r="E671" s="70" t="s">
        <v>1330</v>
      </c>
      <c r="F671" s="70" t="s">
        <v>1332</v>
      </c>
      <c r="G671" s="69" t="s">
        <v>166</v>
      </c>
      <c r="H671" s="163">
        <v>2550000</v>
      </c>
      <c r="I671" s="152" t="s">
        <v>243</v>
      </c>
      <c r="J671" s="69">
        <v>389</v>
      </c>
      <c r="K671" s="69">
        <v>51020102</v>
      </c>
      <c r="L671" s="69" t="s">
        <v>1248</v>
      </c>
      <c r="M671" s="102" t="s">
        <v>1318</v>
      </c>
    </row>
    <row r="672" spans="2:13" s="255" customFormat="1" ht="52.8" x14ac:dyDescent="0.25">
      <c r="B672" s="155">
        <v>715</v>
      </c>
      <c r="C672" s="70" t="s">
        <v>229</v>
      </c>
      <c r="D672" s="87" t="s">
        <v>161</v>
      </c>
      <c r="E672" s="70" t="s">
        <v>1333</v>
      </c>
      <c r="F672" s="70" t="s">
        <v>1334</v>
      </c>
      <c r="G672" s="69" t="s">
        <v>166</v>
      </c>
      <c r="H672" s="163">
        <v>1434618</v>
      </c>
      <c r="I672" s="152" t="s">
        <v>243</v>
      </c>
      <c r="J672" s="69">
        <v>389</v>
      </c>
      <c r="K672" s="69">
        <v>51140102</v>
      </c>
      <c r="L672" s="69" t="s">
        <v>1248</v>
      </c>
      <c r="M672" s="102" t="s">
        <v>1318</v>
      </c>
    </row>
    <row r="673" spans="2:13" s="255" customFormat="1" ht="26.4" x14ac:dyDescent="0.25">
      <c r="B673" s="155">
        <v>716</v>
      </c>
      <c r="C673" s="70" t="s">
        <v>229</v>
      </c>
      <c r="D673" s="87" t="s">
        <v>161</v>
      </c>
      <c r="E673" s="70" t="s">
        <v>1335</v>
      </c>
      <c r="F673" s="70" t="s">
        <v>1336</v>
      </c>
      <c r="G673" s="70" t="s">
        <v>166</v>
      </c>
      <c r="H673" s="154">
        <v>11450000</v>
      </c>
      <c r="I673" s="69" t="s">
        <v>208</v>
      </c>
      <c r="J673" s="69">
        <v>346</v>
      </c>
      <c r="K673" s="69">
        <v>51011401</v>
      </c>
      <c r="L673" s="69" t="s">
        <v>1248</v>
      </c>
      <c r="M673" s="102" t="s">
        <v>216</v>
      </c>
    </row>
    <row r="674" spans="2:13" s="255" customFormat="1" ht="52.8" x14ac:dyDescent="0.25">
      <c r="B674" s="155">
        <v>717</v>
      </c>
      <c r="C674" s="70" t="s">
        <v>229</v>
      </c>
      <c r="D674" s="87" t="s">
        <v>161</v>
      </c>
      <c r="E674" s="70" t="s">
        <v>259</v>
      </c>
      <c r="F674" s="70" t="s">
        <v>1337</v>
      </c>
      <c r="G674" s="70" t="s">
        <v>166</v>
      </c>
      <c r="H674" s="154">
        <v>5000000</v>
      </c>
      <c r="I674" s="69" t="s">
        <v>208</v>
      </c>
      <c r="J674" s="69">
        <v>346</v>
      </c>
      <c r="K674" s="69">
        <v>51020101</v>
      </c>
      <c r="L674" s="69" t="s">
        <v>1248</v>
      </c>
      <c r="M674" s="102" t="s">
        <v>216</v>
      </c>
    </row>
    <row r="675" spans="2:13" s="255" customFormat="1" ht="26.4" x14ac:dyDescent="0.25">
      <c r="B675" s="155">
        <v>718</v>
      </c>
      <c r="C675" s="70" t="s">
        <v>229</v>
      </c>
      <c r="D675" s="87" t="s">
        <v>161</v>
      </c>
      <c r="E675" s="70" t="s">
        <v>1338</v>
      </c>
      <c r="F675" s="70" t="s">
        <v>1339</v>
      </c>
      <c r="G675" s="70" t="s">
        <v>166</v>
      </c>
      <c r="H675" s="154">
        <v>7000000</v>
      </c>
      <c r="I675" s="69" t="s">
        <v>208</v>
      </c>
      <c r="J675" s="69">
        <v>346</v>
      </c>
      <c r="K675" s="69">
        <v>51020102</v>
      </c>
      <c r="L675" s="69" t="s">
        <v>1248</v>
      </c>
      <c r="M675" s="102" t="s">
        <v>216</v>
      </c>
    </row>
    <row r="676" spans="2:13" s="255" customFormat="1" ht="39.6" x14ac:dyDescent="0.25">
      <c r="B676" s="155">
        <v>719</v>
      </c>
      <c r="C676" s="70" t="s">
        <v>229</v>
      </c>
      <c r="D676" s="87" t="s">
        <v>161</v>
      </c>
      <c r="E676" s="70" t="s">
        <v>1338</v>
      </c>
      <c r="F676" s="70" t="s">
        <v>1340</v>
      </c>
      <c r="G676" s="70" t="s">
        <v>166</v>
      </c>
      <c r="H676" s="154">
        <v>20000000</v>
      </c>
      <c r="I676" s="69" t="s">
        <v>208</v>
      </c>
      <c r="J676" s="69">
        <v>346</v>
      </c>
      <c r="K676" s="69">
        <v>51110101</v>
      </c>
      <c r="L676" s="69" t="s">
        <v>1248</v>
      </c>
      <c r="M676" s="102" t="s">
        <v>216</v>
      </c>
    </row>
    <row r="677" spans="2:13" s="255" customFormat="1" ht="52.8" x14ac:dyDescent="0.25">
      <c r="B677" s="155">
        <v>720</v>
      </c>
      <c r="C677" s="70" t="s">
        <v>229</v>
      </c>
      <c r="D677" s="87" t="s">
        <v>161</v>
      </c>
      <c r="E677" s="70" t="s">
        <v>1341</v>
      </c>
      <c r="F677" s="70" t="s">
        <v>1342</v>
      </c>
      <c r="G677" s="70" t="s">
        <v>166</v>
      </c>
      <c r="H677" s="154">
        <v>8000000</v>
      </c>
      <c r="I677" s="69" t="s">
        <v>208</v>
      </c>
      <c r="J677" s="69">
        <v>346</v>
      </c>
      <c r="K677" s="69">
        <v>51110102</v>
      </c>
      <c r="L677" s="69" t="s">
        <v>1248</v>
      </c>
      <c r="M677" s="102" t="s">
        <v>216</v>
      </c>
    </row>
    <row r="678" spans="2:13" s="255" customFormat="1" ht="92.4" x14ac:dyDescent="0.25">
      <c r="B678" s="155">
        <v>721</v>
      </c>
      <c r="C678" s="70" t="s">
        <v>229</v>
      </c>
      <c r="D678" s="87" t="s">
        <v>161</v>
      </c>
      <c r="E678" s="70" t="s">
        <v>1341</v>
      </c>
      <c r="F678" s="70" t="s">
        <v>1343</v>
      </c>
      <c r="G678" s="70" t="s">
        <v>166</v>
      </c>
      <c r="H678" s="154">
        <v>7315594</v>
      </c>
      <c r="I678" s="69" t="s">
        <v>208</v>
      </c>
      <c r="J678" s="69">
        <v>346</v>
      </c>
      <c r="K678" s="69">
        <v>51140102</v>
      </c>
      <c r="L678" s="69" t="s">
        <v>1248</v>
      </c>
      <c r="M678" s="102" t="s">
        <v>216</v>
      </c>
    </row>
    <row r="679" spans="2:13" s="255" customFormat="1" ht="105.6" x14ac:dyDescent="0.25">
      <c r="B679" s="155">
        <v>722</v>
      </c>
      <c r="C679" s="70" t="s">
        <v>229</v>
      </c>
      <c r="D679" s="87" t="s">
        <v>161</v>
      </c>
      <c r="E679" s="70" t="s">
        <v>1344</v>
      </c>
      <c r="F679" s="70" t="s">
        <v>1345</v>
      </c>
      <c r="G679" s="69">
        <v>3</v>
      </c>
      <c r="H679" s="154">
        <v>1205000</v>
      </c>
      <c r="I679" s="69" t="s">
        <v>208</v>
      </c>
      <c r="J679" s="69">
        <v>346</v>
      </c>
      <c r="K679" s="69">
        <v>15150101</v>
      </c>
      <c r="L679" s="69" t="s">
        <v>1248</v>
      </c>
      <c r="M679" s="102" t="s">
        <v>216</v>
      </c>
    </row>
    <row r="680" spans="2:13" s="255" customFormat="1" ht="52.8" x14ac:dyDescent="0.25">
      <c r="B680" s="155">
        <v>723</v>
      </c>
      <c r="C680" s="70" t="s">
        <v>229</v>
      </c>
      <c r="D680" s="87" t="s">
        <v>161</v>
      </c>
      <c r="E680" s="70" t="s">
        <v>220</v>
      </c>
      <c r="F680" s="70" t="s">
        <v>1346</v>
      </c>
      <c r="G680" s="70"/>
      <c r="H680" s="154">
        <v>6000000</v>
      </c>
      <c r="I680" s="69" t="s">
        <v>208</v>
      </c>
      <c r="J680" s="69">
        <v>346</v>
      </c>
      <c r="K680" s="69">
        <v>51140105</v>
      </c>
      <c r="L680" s="69" t="s">
        <v>1248</v>
      </c>
      <c r="M680" s="102" t="s">
        <v>216</v>
      </c>
    </row>
    <row r="681" spans="2:13" s="255" customFormat="1" ht="52.8" x14ac:dyDescent="0.25">
      <c r="B681" s="155">
        <v>724</v>
      </c>
      <c r="C681" s="70" t="s">
        <v>229</v>
      </c>
      <c r="D681" s="87" t="s">
        <v>161</v>
      </c>
      <c r="E681" s="78" t="s">
        <v>1341</v>
      </c>
      <c r="F681" s="78"/>
      <c r="G681" s="78" t="s">
        <v>166</v>
      </c>
      <c r="H681" s="154">
        <v>15000000</v>
      </c>
      <c r="I681" s="69" t="s">
        <v>208</v>
      </c>
      <c r="J681" s="69">
        <v>346</v>
      </c>
      <c r="K681" s="69">
        <v>51140107</v>
      </c>
      <c r="L681" s="69" t="s">
        <v>1248</v>
      </c>
      <c r="M681" s="102" t="s">
        <v>216</v>
      </c>
    </row>
    <row r="682" spans="2:13" s="255" customFormat="1" ht="66" x14ac:dyDescent="0.25">
      <c r="B682" s="155">
        <v>725</v>
      </c>
      <c r="C682" s="70" t="s">
        <v>229</v>
      </c>
      <c r="D682" s="87" t="s">
        <v>161</v>
      </c>
      <c r="E682" s="78" t="s">
        <v>1347</v>
      </c>
      <c r="F682" s="78" t="s">
        <v>1348</v>
      </c>
      <c r="G682" s="78" t="s">
        <v>166</v>
      </c>
      <c r="H682" s="154">
        <v>2403821.04</v>
      </c>
      <c r="I682" s="69" t="s">
        <v>208</v>
      </c>
      <c r="J682" s="69">
        <v>346</v>
      </c>
      <c r="K682" s="69">
        <v>51140115</v>
      </c>
      <c r="L682" s="69" t="s">
        <v>1248</v>
      </c>
      <c r="M682" s="102" t="s">
        <v>216</v>
      </c>
    </row>
    <row r="683" spans="2:13" s="255" customFormat="1" ht="26.4" x14ac:dyDescent="0.25">
      <c r="B683" s="155">
        <v>726</v>
      </c>
      <c r="C683" s="70" t="s">
        <v>229</v>
      </c>
      <c r="D683" s="87" t="s">
        <v>161</v>
      </c>
      <c r="E683" s="78" t="s">
        <v>1349</v>
      </c>
      <c r="F683" s="78" t="s">
        <v>1350</v>
      </c>
      <c r="G683" s="78" t="s">
        <v>166</v>
      </c>
      <c r="H683" s="154">
        <v>21000000</v>
      </c>
      <c r="I683" s="69" t="s">
        <v>208</v>
      </c>
      <c r="J683" s="69">
        <v>346</v>
      </c>
      <c r="K683" s="69">
        <v>51140144</v>
      </c>
      <c r="L683" s="69" t="s">
        <v>1248</v>
      </c>
      <c r="M683" s="102" t="s">
        <v>216</v>
      </c>
    </row>
    <row r="684" spans="2:13" s="255" customFormat="1" ht="52.8" x14ac:dyDescent="0.25">
      <c r="B684" s="155">
        <v>727</v>
      </c>
      <c r="C684" s="70" t="s">
        <v>229</v>
      </c>
      <c r="D684" s="87" t="s">
        <v>161</v>
      </c>
      <c r="E684" s="78" t="s">
        <v>220</v>
      </c>
      <c r="F684" s="78" t="s">
        <v>1351</v>
      </c>
      <c r="G684" s="78" t="s">
        <v>166</v>
      </c>
      <c r="H684" s="154">
        <v>6500000</v>
      </c>
      <c r="I684" s="69" t="s">
        <v>208</v>
      </c>
      <c r="J684" s="69">
        <v>346</v>
      </c>
      <c r="K684" s="69">
        <v>51140145</v>
      </c>
      <c r="L684" s="69" t="s">
        <v>1248</v>
      </c>
      <c r="M684" s="102" t="s">
        <v>216</v>
      </c>
    </row>
    <row r="685" spans="2:13" s="255" customFormat="1" ht="39.6" x14ac:dyDescent="0.25">
      <c r="B685" s="155">
        <v>728</v>
      </c>
      <c r="C685" s="70" t="s">
        <v>229</v>
      </c>
      <c r="D685" s="87" t="s">
        <v>161</v>
      </c>
      <c r="E685" s="78" t="s">
        <v>1352</v>
      </c>
      <c r="F685" s="78" t="s">
        <v>1353</v>
      </c>
      <c r="G685" s="78" t="s">
        <v>166</v>
      </c>
      <c r="H685" s="154">
        <v>5000000</v>
      </c>
      <c r="I685" s="69" t="s">
        <v>208</v>
      </c>
      <c r="J685" s="69">
        <v>346</v>
      </c>
      <c r="K685" s="69">
        <v>51140141</v>
      </c>
      <c r="L685" s="69" t="s">
        <v>1248</v>
      </c>
      <c r="M685" s="102" t="s">
        <v>216</v>
      </c>
    </row>
    <row r="686" spans="2:13" s="255" customFormat="1" ht="79.2" x14ac:dyDescent="0.25">
      <c r="B686" s="155">
        <v>729</v>
      </c>
      <c r="C686" s="70" t="s">
        <v>229</v>
      </c>
      <c r="D686" s="87" t="s">
        <v>161</v>
      </c>
      <c r="E686" s="78" t="s">
        <v>1354</v>
      </c>
      <c r="F686" s="78" t="s">
        <v>1355</v>
      </c>
      <c r="G686" s="78" t="s">
        <v>166</v>
      </c>
      <c r="H686" s="154">
        <v>49793000.969999999</v>
      </c>
      <c r="I686" s="69" t="s">
        <v>208</v>
      </c>
      <c r="J686" s="69">
        <v>346</v>
      </c>
      <c r="K686" s="69">
        <v>51140121</v>
      </c>
      <c r="L686" s="69" t="s">
        <v>1248</v>
      </c>
      <c r="M686" s="102" t="s">
        <v>216</v>
      </c>
    </row>
    <row r="687" spans="2:13" s="255" customFormat="1" ht="52.8" x14ac:dyDescent="0.25">
      <c r="B687" s="155">
        <v>730</v>
      </c>
      <c r="C687" s="70" t="s">
        <v>229</v>
      </c>
      <c r="D687" s="87" t="s">
        <v>161</v>
      </c>
      <c r="E687" s="78" t="s">
        <v>1341</v>
      </c>
      <c r="F687" s="78" t="s">
        <v>1356</v>
      </c>
      <c r="G687" s="78" t="s">
        <v>166</v>
      </c>
      <c r="H687" s="154">
        <v>32695961.27</v>
      </c>
      <c r="I687" s="69" t="s">
        <v>208</v>
      </c>
      <c r="J687" s="69">
        <v>346</v>
      </c>
      <c r="K687" s="69">
        <v>51140122</v>
      </c>
      <c r="L687" s="69" t="s">
        <v>1248</v>
      </c>
      <c r="M687" s="102" t="s">
        <v>216</v>
      </c>
    </row>
    <row r="688" spans="2:13" s="255" customFormat="1" ht="26.4" x14ac:dyDescent="0.25">
      <c r="B688" s="155">
        <v>731</v>
      </c>
      <c r="C688" s="70" t="s">
        <v>229</v>
      </c>
      <c r="D688" s="87" t="s">
        <v>161</v>
      </c>
      <c r="E688" s="78" t="s">
        <v>1347</v>
      </c>
      <c r="F688" s="78" t="s">
        <v>1357</v>
      </c>
      <c r="G688" s="78" t="s">
        <v>166</v>
      </c>
      <c r="H688" s="154">
        <v>3500000</v>
      </c>
      <c r="I688" s="69" t="s">
        <v>208</v>
      </c>
      <c r="J688" s="69">
        <v>346</v>
      </c>
      <c r="K688" s="69">
        <v>51140127</v>
      </c>
      <c r="L688" s="69" t="s">
        <v>1248</v>
      </c>
      <c r="M688" s="102" t="s">
        <v>216</v>
      </c>
    </row>
    <row r="689" spans="2:13" s="255" customFormat="1" ht="92.4" x14ac:dyDescent="0.25">
      <c r="B689" s="155">
        <v>732</v>
      </c>
      <c r="C689" s="70" t="s">
        <v>229</v>
      </c>
      <c r="D689" s="87" t="s">
        <v>161</v>
      </c>
      <c r="E689" s="78" t="s">
        <v>1358</v>
      </c>
      <c r="F689" s="78" t="s">
        <v>1359</v>
      </c>
      <c r="G689" s="78" t="s">
        <v>166</v>
      </c>
      <c r="H689" s="154">
        <v>500000</v>
      </c>
      <c r="I689" s="69" t="s">
        <v>208</v>
      </c>
      <c r="J689" s="69">
        <v>346</v>
      </c>
      <c r="K689" s="69">
        <v>51140137</v>
      </c>
      <c r="L689" s="69" t="s">
        <v>1248</v>
      </c>
      <c r="M689" s="102" t="s">
        <v>216</v>
      </c>
    </row>
    <row r="690" spans="2:13" s="255" customFormat="1" ht="26.4" x14ac:dyDescent="0.25">
      <c r="B690" s="155">
        <v>733</v>
      </c>
      <c r="C690" s="70" t="s">
        <v>229</v>
      </c>
      <c r="D690" s="87" t="s">
        <v>161</v>
      </c>
      <c r="E690" s="78" t="s">
        <v>1360</v>
      </c>
      <c r="F690" s="78" t="s">
        <v>1361</v>
      </c>
      <c r="G690" s="78" t="s">
        <v>166</v>
      </c>
      <c r="H690" s="154">
        <v>12000000</v>
      </c>
      <c r="I690" s="69" t="s">
        <v>208</v>
      </c>
      <c r="J690" s="69">
        <v>346</v>
      </c>
      <c r="K690" s="69">
        <v>51100701</v>
      </c>
      <c r="L690" s="69" t="s">
        <v>1248</v>
      </c>
      <c r="M690" s="102" t="s">
        <v>216</v>
      </c>
    </row>
    <row r="691" spans="2:13" s="255" customFormat="1" ht="26.4" x14ac:dyDescent="0.25">
      <c r="B691" s="155">
        <v>734</v>
      </c>
      <c r="C691" s="70" t="s">
        <v>229</v>
      </c>
      <c r="D691" s="87" t="s">
        <v>161</v>
      </c>
      <c r="E691" s="78" t="s">
        <v>1204</v>
      </c>
      <c r="F691" s="78" t="s">
        <v>1362</v>
      </c>
      <c r="G691" s="78" t="s">
        <v>166</v>
      </c>
      <c r="H691" s="154">
        <v>700000</v>
      </c>
      <c r="I691" s="69" t="s">
        <v>208</v>
      </c>
      <c r="J691" s="69">
        <v>346</v>
      </c>
      <c r="K691" s="69">
        <v>51080105</v>
      </c>
      <c r="L691" s="69" t="s">
        <v>1248</v>
      </c>
      <c r="M691" s="102" t="s">
        <v>216</v>
      </c>
    </row>
    <row r="692" spans="2:13" s="255" customFormat="1" ht="79.2" x14ac:dyDescent="0.25">
      <c r="B692" s="155">
        <v>735</v>
      </c>
      <c r="C692" s="70" t="s">
        <v>229</v>
      </c>
      <c r="D692" s="87" t="s">
        <v>161</v>
      </c>
      <c r="E692" s="78" t="s">
        <v>1341</v>
      </c>
      <c r="F692" s="78" t="s">
        <v>1363</v>
      </c>
      <c r="G692" s="78" t="s">
        <v>166</v>
      </c>
      <c r="H692" s="154">
        <v>60000000</v>
      </c>
      <c r="I692" s="69" t="s">
        <v>208</v>
      </c>
      <c r="J692" s="69">
        <v>346</v>
      </c>
      <c r="K692" s="69">
        <v>51090110</v>
      </c>
      <c r="L692" s="69" t="s">
        <v>1248</v>
      </c>
      <c r="M692" s="102" t="s">
        <v>216</v>
      </c>
    </row>
    <row r="693" spans="2:13" s="255" customFormat="1" ht="52.8" x14ac:dyDescent="0.25">
      <c r="B693" s="155">
        <v>736</v>
      </c>
      <c r="C693" s="70" t="s">
        <v>229</v>
      </c>
      <c r="D693" s="87" t="s">
        <v>161</v>
      </c>
      <c r="E693" s="78" t="s">
        <v>1341</v>
      </c>
      <c r="F693" s="78" t="s">
        <v>1364</v>
      </c>
      <c r="G693" s="78" t="s">
        <v>166</v>
      </c>
      <c r="H693" s="154">
        <v>28000000</v>
      </c>
      <c r="I693" s="69" t="s">
        <v>208</v>
      </c>
      <c r="J693" s="69">
        <v>346</v>
      </c>
      <c r="K693" s="69">
        <v>51090101</v>
      </c>
      <c r="L693" s="69" t="s">
        <v>1248</v>
      </c>
      <c r="M693" s="102" t="s">
        <v>216</v>
      </c>
    </row>
    <row r="694" spans="2:13" s="255" customFormat="1" ht="52.8" x14ac:dyDescent="0.25">
      <c r="B694" s="155">
        <v>737</v>
      </c>
      <c r="C694" s="70" t="s">
        <v>229</v>
      </c>
      <c r="D694" s="87" t="s">
        <v>161</v>
      </c>
      <c r="E694" s="78" t="s">
        <v>1341</v>
      </c>
      <c r="F694" s="78" t="s">
        <v>218</v>
      </c>
      <c r="G694" s="78" t="s">
        <v>166</v>
      </c>
      <c r="H694" s="154">
        <v>2000000</v>
      </c>
      <c r="I694" s="69" t="s">
        <v>208</v>
      </c>
      <c r="J694" s="69">
        <v>346</v>
      </c>
      <c r="K694" s="69">
        <v>51090102</v>
      </c>
      <c r="L694" s="69" t="s">
        <v>1248</v>
      </c>
      <c r="M694" s="102" t="s">
        <v>216</v>
      </c>
    </row>
    <row r="695" spans="2:13" s="255" customFormat="1" ht="52.8" x14ac:dyDescent="0.25">
      <c r="B695" s="155">
        <v>738</v>
      </c>
      <c r="C695" s="70" t="s">
        <v>229</v>
      </c>
      <c r="D695" s="87" t="s">
        <v>161</v>
      </c>
      <c r="E695" s="78" t="s">
        <v>1341</v>
      </c>
      <c r="F695" s="78" t="s">
        <v>1365</v>
      </c>
      <c r="G695" s="78" t="s">
        <v>166</v>
      </c>
      <c r="H695" s="154">
        <v>30000000</v>
      </c>
      <c r="I695" s="69" t="s">
        <v>208</v>
      </c>
      <c r="J695" s="69">
        <v>346</v>
      </c>
      <c r="K695" s="69">
        <v>51090103</v>
      </c>
      <c r="L695" s="69" t="s">
        <v>1248</v>
      </c>
      <c r="M695" s="102" t="s">
        <v>216</v>
      </c>
    </row>
    <row r="696" spans="2:13" s="255" customFormat="1" ht="52.8" x14ac:dyDescent="0.25">
      <c r="B696" s="155">
        <v>739</v>
      </c>
      <c r="C696" s="70" t="s">
        <v>229</v>
      </c>
      <c r="D696" s="87" t="s">
        <v>161</v>
      </c>
      <c r="E696" s="78" t="s">
        <v>1341</v>
      </c>
      <c r="F696" s="78" t="s">
        <v>1366</v>
      </c>
      <c r="G696" s="78" t="s">
        <v>166</v>
      </c>
      <c r="H696" s="154">
        <v>2500000</v>
      </c>
      <c r="I696" s="69" t="s">
        <v>208</v>
      </c>
      <c r="J696" s="69">
        <v>346</v>
      </c>
      <c r="K696" s="69">
        <v>51090104</v>
      </c>
      <c r="L696" s="69" t="s">
        <v>1248</v>
      </c>
      <c r="M696" s="102" t="s">
        <v>216</v>
      </c>
    </row>
    <row r="697" spans="2:13" s="255" customFormat="1" ht="52.8" x14ac:dyDescent="0.25">
      <c r="B697" s="155">
        <v>740</v>
      </c>
      <c r="C697" s="70" t="s">
        <v>229</v>
      </c>
      <c r="D697" s="87" t="s">
        <v>161</v>
      </c>
      <c r="E697" s="78" t="s">
        <v>1341</v>
      </c>
      <c r="F697" s="78" t="s">
        <v>1367</v>
      </c>
      <c r="G697" s="78" t="s">
        <v>166</v>
      </c>
      <c r="H697" s="154">
        <v>10000000</v>
      </c>
      <c r="I697" s="69" t="s">
        <v>208</v>
      </c>
      <c r="J697" s="69">
        <v>346</v>
      </c>
      <c r="K697" s="69">
        <v>51090106</v>
      </c>
      <c r="L697" s="69" t="s">
        <v>1248</v>
      </c>
      <c r="M697" s="102" t="s">
        <v>216</v>
      </c>
    </row>
    <row r="698" spans="2:13" s="255" customFormat="1" ht="26.4" x14ac:dyDescent="0.25">
      <c r="B698" s="155">
        <v>741</v>
      </c>
      <c r="C698" s="70" t="s">
        <v>229</v>
      </c>
      <c r="D698" s="87" t="s">
        <v>161</v>
      </c>
      <c r="E698" s="78" t="s">
        <v>1338</v>
      </c>
      <c r="F698" s="78" t="s">
        <v>1368</v>
      </c>
      <c r="G698" s="78" t="s">
        <v>166</v>
      </c>
      <c r="H698" s="154">
        <v>32994050</v>
      </c>
      <c r="I698" s="69" t="s">
        <v>208</v>
      </c>
      <c r="J698" s="69">
        <v>346</v>
      </c>
      <c r="K698" s="69">
        <v>51071001</v>
      </c>
      <c r="L698" s="69" t="s">
        <v>1248</v>
      </c>
      <c r="M698" s="102" t="s">
        <v>216</v>
      </c>
    </row>
    <row r="699" spans="2:13" s="255" customFormat="1" ht="26.4" x14ac:dyDescent="0.25">
      <c r="B699" s="155">
        <v>742</v>
      </c>
      <c r="C699" s="70" t="s">
        <v>229</v>
      </c>
      <c r="D699" s="87" t="s">
        <v>161</v>
      </c>
      <c r="E699" s="164" t="s">
        <v>1204</v>
      </c>
      <c r="F699" s="78" t="s">
        <v>1369</v>
      </c>
      <c r="G699" s="78" t="s">
        <v>166</v>
      </c>
      <c r="H699" s="154">
        <v>610000</v>
      </c>
      <c r="I699" s="69" t="s">
        <v>208</v>
      </c>
      <c r="J699" s="69">
        <v>346</v>
      </c>
      <c r="K699" s="69">
        <v>51060202</v>
      </c>
      <c r="L699" s="69" t="s">
        <v>1248</v>
      </c>
      <c r="M699" s="102" t="s">
        <v>216</v>
      </c>
    </row>
    <row r="700" spans="2:13" s="255" customFormat="1" ht="26.4" x14ac:dyDescent="0.25">
      <c r="B700" s="155">
        <v>743</v>
      </c>
      <c r="C700" s="70" t="s">
        <v>229</v>
      </c>
      <c r="D700" s="87" t="s">
        <v>161</v>
      </c>
      <c r="E700" s="78" t="s">
        <v>1370</v>
      </c>
      <c r="F700" s="78" t="s">
        <v>1371</v>
      </c>
      <c r="G700" s="78" t="s">
        <v>166</v>
      </c>
      <c r="H700" s="154">
        <v>35250000</v>
      </c>
      <c r="I700" s="69" t="s">
        <v>208</v>
      </c>
      <c r="J700" s="69">
        <v>346</v>
      </c>
      <c r="K700" s="69">
        <v>51060208</v>
      </c>
      <c r="L700" s="69" t="s">
        <v>1248</v>
      </c>
      <c r="M700" s="102" t="s">
        <v>216</v>
      </c>
    </row>
    <row r="701" spans="2:13" s="255" customFormat="1" ht="39.6" x14ac:dyDescent="0.25">
      <c r="B701" s="155">
        <v>744</v>
      </c>
      <c r="C701" s="70" t="s">
        <v>229</v>
      </c>
      <c r="D701" s="87" t="s">
        <v>161</v>
      </c>
      <c r="E701" s="70" t="s">
        <v>1372</v>
      </c>
      <c r="F701" s="70" t="s">
        <v>1373</v>
      </c>
      <c r="G701" s="69" t="s">
        <v>166</v>
      </c>
      <c r="H701" s="152">
        <v>1000000</v>
      </c>
      <c r="I701" s="69" t="s">
        <v>208</v>
      </c>
      <c r="J701" s="69">
        <v>3027</v>
      </c>
      <c r="K701" s="69">
        <v>51140114</v>
      </c>
      <c r="L701" s="69" t="s">
        <v>1248</v>
      </c>
      <c r="M701" s="102" t="s">
        <v>1374</v>
      </c>
    </row>
    <row r="702" spans="2:13" s="255" customFormat="1" ht="26.4" x14ac:dyDescent="0.25">
      <c r="B702" s="155">
        <v>745</v>
      </c>
      <c r="C702" s="70" t="s">
        <v>229</v>
      </c>
      <c r="D702" s="87" t="s">
        <v>161</v>
      </c>
      <c r="E702" s="70" t="s">
        <v>1372</v>
      </c>
      <c r="F702" s="70" t="s">
        <v>1375</v>
      </c>
      <c r="G702" s="69" t="s">
        <v>166</v>
      </c>
      <c r="H702" s="152">
        <v>1485000</v>
      </c>
      <c r="I702" s="69" t="s">
        <v>208</v>
      </c>
      <c r="J702" s="69">
        <v>3027</v>
      </c>
      <c r="K702" s="69">
        <v>51140145</v>
      </c>
      <c r="L702" s="69" t="s">
        <v>1248</v>
      </c>
      <c r="M702" s="102" t="s">
        <v>1374</v>
      </c>
    </row>
    <row r="703" spans="2:13" s="255" customFormat="1" ht="39.6" x14ac:dyDescent="0.25">
      <c r="B703" s="155">
        <v>746</v>
      </c>
      <c r="C703" s="70" t="s">
        <v>229</v>
      </c>
      <c r="D703" s="87" t="s">
        <v>161</v>
      </c>
      <c r="E703" s="78" t="s">
        <v>1204</v>
      </c>
      <c r="F703" s="78" t="s">
        <v>1376</v>
      </c>
      <c r="G703" s="77">
        <v>1</v>
      </c>
      <c r="H703" s="152">
        <v>2261000</v>
      </c>
      <c r="I703" s="69" t="s">
        <v>208</v>
      </c>
      <c r="J703" s="69">
        <v>3027</v>
      </c>
      <c r="K703" s="69">
        <v>15100101</v>
      </c>
      <c r="L703" s="69" t="s">
        <v>1377</v>
      </c>
      <c r="M703" s="102" t="s">
        <v>1374</v>
      </c>
    </row>
    <row r="704" spans="2:13" s="255" customFormat="1" ht="52.8" x14ac:dyDescent="0.25">
      <c r="B704" s="155">
        <v>747</v>
      </c>
      <c r="C704" s="70" t="s">
        <v>229</v>
      </c>
      <c r="D704" s="87" t="s">
        <v>161</v>
      </c>
      <c r="E704" s="70" t="s">
        <v>1372</v>
      </c>
      <c r="F704" s="70" t="s">
        <v>1378</v>
      </c>
      <c r="G704" s="69" t="s">
        <v>166</v>
      </c>
      <c r="H704" s="152">
        <v>800085</v>
      </c>
      <c r="I704" s="69" t="s">
        <v>208</v>
      </c>
      <c r="J704" s="69">
        <v>3027</v>
      </c>
      <c r="K704" s="69">
        <v>51140118</v>
      </c>
      <c r="L704" s="69" t="s">
        <v>1248</v>
      </c>
      <c r="M704" s="102" t="s">
        <v>1374</v>
      </c>
    </row>
    <row r="705" spans="2:13" s="255" customFormat="1" ht="39.6" x14ac:dyDescent="0.25">
      <c r="B705" s="155">
        <v>748</v>
      </c>
      <c r="C705" s="70" t="s">
        <v>229</v>
      </c>
      <c r="D705" s="87" t="s">
        <v>161</v>
      </c>
      <c r="E705" s="70" t="s">
        <v>1372</v>
      </c>
      <c r="F705" s="70" t="s">
        <v>1379</v>
      </c>
      <c r="G705" s="69" t="s">
        <v>166</v>
      </c>
      <c r="H705" s="152">
        <v>5000000</v>
      </c>
      <c r="I705" s="69" t="s">
        <v>208</v>
      </c>
      <c r="J705" s="69">
        <v>3027</v>
      </c>
      <c r="K705" s="69">
        <v>51140122</v>
      </c>
      <c r="L705" s="69" t="s">
        <v>1248</v>
      </c>
      <c r="M705" s="102" t="s">
        <v>1374</v>
      </c>
    </row>
    <row r="706" spans="2:13" s="255" customFormat="1" ht="39.6" x14ac:dyDescent="0.25">
      <c r="B706" s="155">
        <v>749</v>
      </c>
      <c r="C706" s="70" t="s">
        <v>229</v>
      </c>
      <c r="D706" s="87" t="s">
        <v>161</v>
      </c>
      <c r="E706" s="70" t="s">
        <v>1372</v>
      </c>
      <c r="F706" s="78" t="s">
        <v>1380</v>
      </c>
      <c r="G706" s="69" t="s">
        <v>166</v>
      </c>
      <c r="H706" s="152">
        <f>2000000-261000</f>
        <v>1739000</v>
      </c>
      <c r="I706" s="69" t="s">
        <v>208</v>
      </c>
      <c r="J706" s="69">
        <v>3027</v>
      </c>
      <c r="K706" s="69">
        <v>51140131</v>
      </c>
      <c r="L706" s="69" t="s">
        <v>1248</v>
      </c>
      <c r="M706" s="102" t="s">
        <v>1374</v>
      </c>
    </row>
    <row r="707" spans="2:13" s="255" customFormat="1" ht="26.4" x14ac:dyDescent="0.25">
      <c r="B707" s="155">
        <v>750</v>
      </c>
      <c r="C707" s="70" t="s">
        <v>229</v>
      </c>
      <c r="D707" s="87" t="s">
        <v>161</v>
      </c>
      <c r="E707" s="70" t="s">
        <v>1372</v>
      </c>
      <c r="F707" s="78" t="s">
        <v>1381</v>
      </c>
      <c r="G707" s="69" t="s">
        <v>166</v>
      </c>
      <c r="H707" s="152">
        <v>3000000</v>
      </c>
      <c r="I707" s="69" t="s">
        <v>208</v>
      </c>
      <c r="J707" s="69">
        <v>3027</v>
      </c>
      <c r="K707" s="69">
        <v>51140133</v>
      </c>
      <c r="L707" s="69" t="s">
        <v>1248</v>
      </c>
      <c r="M707" s="102" t="s">
        <v>1374</v>
      </c>
    </row>
    <row r="708" spans="2:13" s="255" customFormat="1" ht="26.4" x14ac:dyDescent="0.25">
      <c r="B708" s="155">
        <v>751</v>
      </c>
      <c r="C708" s="70" t="s">
        <v>229</v>
      </c>
      <c r="D708" s="87" t="s">
        <v>161</v>
      </c>
      <c r="E708" s="70" t="s">
        <v>1372</v>
      </c>
      <c r="F708" s="78" t="s">
        <v>1382</v>
      </c>
      <c r="G708" s="69" t="s">
        <v>166</v>
      </c>
      <c r="H708" s="152">
        <v>5000000</v>
      </c>
      <c r="I708" s="69" t="s">
        <v>208</v>
      </c>
      <c r="J708" s="69">
        <v>3027</v>
      </c>
      <c r="K708" s="69">
        <v>51041301</v>
      </c>
      <c r="L708" s="69" t="s">
        <v>1248</v>
      </c>
      <c r="M708" s="102" t="s">
        <v>1374</v>
      </c>
    </row>
    <row r="709" spans="2:13" s="255" customFormat="1" ht="52.8" x14ac:dyDescent="0.25">
      <c r="B709" s="155">
        <v>752</v>
      </c>
      <c r="C709" s="70" t="s">
        <v>229</v>
      </c>
      <c r="D709" s="87" t="s">
        <v>161</v>
      </c>
      <c r="E709" s="70" t="s">
        <v>1372</v>
      </c>
      <c r="F709" s="78" t="s">
        <v>1383</v>
      </c>
      <c r="G709" s="69" t="s">
        <v>166</v>
      </c>
      <c r="H709" s="152">
        <v>301400</v>
      </c>
      <c r="I709" s="69" t="s">
        <v>208</v>
      </c>
      <c r="J709" s="69">
        <v>3027</v>
      </c>
      <c r="K709" s="69">
        <v>51071001</v>
      </c>
      <c r="L709" s="69" t="s">
        <v>1248</v>
      </c>
      <c r="M709" s="102" t="s">
        <v>1374</v>
      </c>
    </row>
    <row r="710" spans="2:13" s="255" customFormat="1" ht="26.4" x14ac:dyDescent="0.25">
      <c r="B710" s="155">
        <v>753</v>
      </c>
      <c r="C710" s="70" t="s">
        <v>229</v>
      </c>
      <c r="D710" s="87" t="s">
        <v>161</v>
      </c>
      <c r="E710" s="70" t="s">
        <v>1384</v>
      </c>
      <c r="F710" s="70" t="s">
        <v>1385</v>
      </c>
      <c r="G710" s="69" t="s">
        <v>166</v>
      </c>
      <c r="H710" s="154">
        <v>3450000</v>
      </c>
      <c r="I710" s="69" t="s">
        <v>208</v>
      </c>
      <c r="J710" s="69">
        <v>376</v>
      </c>
      <c r="K710" s="69">
        <v>51011401</v>
      </c>
      <c r="L710" s="69" t="s">
        <v>1248</v>
      </c>
      <c r="M710" s="102">
        <v>1</v>
      </c>
    </row>
    <row r="711" spans="2:13" s="255" customFormat="1" ht="26.4" x14ac:dyDescent="0.25">
      <c r="B711" s="155">
        <v>754</v>
      </c>
      <c r="C711" s="70" t="s">
        <v>229</v>
      </c>
      <c r="D711" s="87" t="s">
        <v>161</v>
      </c>
      <c r="E711" s="70" t="s">
        <v>1386</v>
      </c>
      <c r="F711" s="70" t="s">
        <v>1387</v>
      </c>
      <c r="G711" s="69" t="s">
        <v>166</v>
      </c>
      <c r="H711" s="154">
        <v>5000000</v>
      </c>
      <c r="I711" s="69" t="s">
        <v>208</v>
      </c>
      <c r="J711" s="69">
        <v>376</v>
      </c>
      <c r="K711" s="69">
        <v>51020101</v>
      </c>
      <c r="L711" s="69" t="s">
        <v>1248</v>
      </c>
      <c r="M711" s="102">
        <v>1</v>
      </c>
    </row>
    <row r="712" spans="2:13" s="255" customFormat="1" ht="39.6" x14ac:dyDescent="0.25">
      <c r="B712" s="155">
        <v>755</v>
      </c>
      <c r="C712" s="70" t="s">
        <v>229</v>
      </c>
      <c r="D712" s="87" t="s">
        <v>161</v>
      </c>
      <c r="E712" s="70" t="s">
        <v>353</v>
      </c>
      <c r="F712" s="70" t="s">
        <v>1388</v>
      </c>
      <c r="G712" s="69" t="s">
        <v>166</v>
      </c>
      <c r="H712" s="154">
        <v>1563900</v>
      </c>
      <c r="I712" s="69" t="s">
        <v>208</v>
      </c>
      <c r="J712" s="69">
        <v>376</v>
      </c>
      <c r="K712" s="69">
        <v>51140102</v>
      </c>
      <c r="L712" s="69" t="s">
        <v>1248</v>
      </c>
      <c r="M712" s="102">
        <v>1</v>
      </c>
    </row>
    <row r="713" spans="2:13" s="255" customFormat="1" ht="26.4" x14ac:dyDescent="0.25">
      <c r="B713" s="155">
        <v>756</v>
      </c>
      <c r="C713" s="70" t="s">
        <v>229</v>
      </c>
      <c r="D713" s="87" t="s">
        <v>161</v>
      </c>
      <c r="E713" s="70" t="s">
        <v>1389</v>
      </c>
      <c r="F713" s="70" t="s">
        <v>1390</v>
      </c>
      <c r="G713" s="69" t="s">
        <v>166</v>
      </c>
      <c r="H713" s="154">
        <v>2000000</v>
      </c>
      <c r="I713" s="69" t="s">
        <v>208</v>
      </c>
      <c r="J713" s="69">
        <v>376</v>
      </c>
      <c r="K713" s="69">
        <v>51140105</v>
      </c>
      <c r="L713" s="69" t="s">
        <v>1248</v>
      </c>
      <c r="M713" s="102">
        <v>1</v>
      </c>
    </row>
    <row r="714" spans="2:13" s="255" customFormat="1" ht="26.4" x14ac:dyDescent="0.25">
      <c r="B714" s="155">
        <v>757</v>
      </c>
      <c r="C714" s="70" t="s">
        <v>229</v>
      </c>
      <c r="D714" s="87" t="s">
        <v>161</v>
      </c>
      <c r="E714" s="70" t="s">
        <v>1391</v>
      </c>
      <c r="F714" s="78" t="s">
        <v>1392</v>
      </c>
      <c r="G714" s="69" t="s">
        <v>166</v>
      </c>
      <c r="H714" s="154">
        <v>1000000</v>
      </c>
      <c r="I714" s="69" t="s">
        <v>208</v>
      </c>
      <c r="J714" s="69">
        <v>376</v>
      </c>
      <c r="K714" s="69">
        <v>51140144</v>
      </c>
      <c r="L714" s="69" t="s">
        <v>1248</v>
      </c>
      <c r="M714" s="102">
        <v>1</v>
      </c>
    </row>
    <row r="715" spans="2:13" s="255" customFormat="1" ht="26.4" x14ac:dyDescent="0.25">
      <c r="B715" s="155">
        <v>758</v>
      </c>
      <c r="C715" s="70" t="s">
        <v>229</v>
      </c>
      <c r="D715" s="87" t="s">
        <v>161</v>
      </c>
      <c r="E715" s="78" t="s">
        <v>1393</v>
      </c>
      <c r="F715" s="78" t="s">
        <v>1394</v>
      </c>
      <c r="G715" s="69" t="s">
        <v>166</v>
      </c>
      <c r="H715" s="154">
        <v>2000000</v>
      </c>
      <c r="I715" s="69" t="s">
        <v>208</v>
      </c>
      <c r="J715" s="69">
        <v>376</v>
      </c>
      <c r="K715" s="69">
        <v>51140145</v>
      </c>
      <c r="L715" s="69" t="s">
        <v>1248</v>
      </c>
      <c r="M715" s="102">
        <v>1</v>
      </c>
    </row>
    <row r="716" spans="2:13" s="255" customFormat="1" ht="26.4" x14ac:dyDescent="0.25">
      <c r="B716" s="155">
        <v>759</v>
      </c>
      <c r="C716" s="70" t="s">
        <v>229</v>
      </c>
      <c r="D716" s="87" t="s">
        <v>161</v>
      </c>
      <c r="E716" s="78" t="s">
        <v>1395</v>
      </c>
      <c r="F716" s="78" t="s">
        <v>1396</v>
      </c>
      <c r="G716" s="69" t="s">
        <v>166</v>
      </c>
      <c r="H716" s="154">
        <v>4000000</v>
      </c>
      <c r="I716" s="69" t="s">
        <v>208</v>
      </c>
      <c r="J716" s="69">
        <v>376</v>
      </c>
      <c r="K716" s="69">
        <v>51140122</v>
      </c>
      <c r="L716" s="69" t="s">
        <v>1248</v>
      </c>
      <c r="M716" s="102">
        <v>1</v>
      </c>
    </row>
    <row r="717" spans="2:13" s="255" customFormat="1" ht="26.4" x14ac:dyDescent="0.25">
      <c r="B717" s="155">
        <v>760</v>
      </c>
      <c r="C717" s="70" t="s">
        <v>229</v>
      </c>
      <c r="D717" s="87" t="s">
        <v>161</v>
      </c>
      <c r="E717" s="78" t="s">
        <v>1397</v>
      </c>
      <c r="F717" s="78" t="s">
        <v>1398</v>
      </c>
      <c r="G717" s="69" t="s">
        <v>166</v>
      </c>
      <c r="H717" s="154">
        <v>1500000</v>
      </c>
      <c r="I717" s="69" t="s">
        <v>208</v>
      </c>
      <c r="J717" s="69">
        <v>376</v>
      </c>
      <c r="K717" s="69">
        <v>51140146</v>
      </c>
      <c r="L717" s="69" t="s">
        <v>1248</v>
      </c>
      <c r="M717" s="102">
        <v>1</v>
      </c>
    </row>
    <row r="718" spans="2:13" s="255" customFormat="1" ht="26.4" x14ac:dyDescent="0.25">
      <c r="B718" s="155">
        <v>761</v>
      </c>
      <c r="C718" s="70" t="s">
        <v>229</v>
      </c>
      <c r="D718" s="87" t="s">
        <v>161</v>
      </c>
      <c r="E718" s="78" t="s">
        <v>1395</v>
      </c>
      <c r="F718" s="78" t="s">
        <v>1399</v>
      </c>
      <c r="G718" s="69" t="s">
        <v>166</v>
      </c>
      <c r="H718" s="154">
        <v>107400</v>
      </c>
      <c r="I718" s="69" t="s">
        <v>208</v>
      </c>
      <c r="J718" s="69">
        <v>376</v>
      </c>
      <c r="K718" s="69">
        <v>51140127</v>
      </c>
      <c r="L718" s="69" t="s">
        <v>1248</v>
      </c>
      <c r="M718" s="102">
        <v>1</v>
      </c>
    </row>
    <row r="719" spans="2:13" s="255" customFormat="1" ht="26.4" x14ac:dyDescent="0.25">
      <c r="B719" s="155">
        <v>762</v>
      </c>
      <c r="C719" s="70" t="s">
        <v>229</v>
      </c>
      <c r="D719" s="87" t="s">
        <v>161</v>
      </c>
      <c r="E719" s="78" t="s">
        <v>353</v>
      </c>
      <c r="F719" s="78" t="s">
        <v>1400</v>
      </c>
      <c r="G719" s="69" t="s">
        <v>166</v>
      </c>
      <c r="H719" s="154">
        <v>1546790</v>
      </c>
      <c r="I719" s="69" t="s">
        <v>208</v>
      </c>
      <c r="J719" s="69">
        <v>376</v>
      </c>
      <c r="K719" s="69">
        <v>51090103</v>
      </c>
      <c r="L719" s="69" t="s">
        <v>1248</v>
      </c>
      <c r="M719" s="102">
        <v>1</v>
      </c>
    </row>
    <row r="720" spans="2:13" s="255" customFormat="1" ht="26.4" x14ac:dyDescent="0.25">
      <c r="B720" s="155">
        <v>763</v>
      </c>
      <c r="C720" s="70" t="s">
        <v>229</v>
      </c>
      <c r="D720" s="87" t="s">
        <v>161</v>
      </c>
      <c r="E720" s="70" t="s">
        <v>1401</v>
      </c>
      <c r="F720" s="70" t="s">
        <v>1385</v>
      </c>
      <c r="G720" s="69" t="s">
        <v>166</v>
      </c>
      <c r="H720" s="152">
        <v>2150000</v>
      </c>
      <c r="I720" s="69" t="s">
        <v>208</v>
      </c>
      <c r="J720" s="69">
        <v>378</v>
      </c>
      <c r="K720" s="69">
        <v>51011401</v>
      </c>
      <c r="L720" s="69" t="s">
        <v>1248</v>
      </c>
      <c r="M720" s="102">
        <v>1</v>
      </c>
    </row>
    <row r="721" spans="2:13" s="255" customFormat="1" ht="26.4" x14ac:dyDescent="0.25">
      <c r="B721" s="155">
        <v>764</v>
      </c>
      <c r="C721" s="70" t="s">
        <v>229</v>
      </c>
      <c r="D721" s="87" t="s">
        <v>161</v>
      </c>
      <c r="E721" s="70" t="s">
        <v>1402</v>
      </c>
      <c r="F721" s="70" t="s">
        <v>1403</v>
      </c>
      <c r="G721" s="69" t="s">
        <v>166</v>
      </c>
      <c r="H721" s="152">
        <v>4300044</v>
      </c>
      <c r="I721" s="69" t="s">
        <v>208</v>
      </c>
      <c r="J721" s="69">
        <v>378</v>
      </c>
      <c r="K721" s="69">
        <v>51020101</v>
      </c>
      <c r="L721" s="69" t="s">
        <v>1248</v>
      </c>
      <c r="M721" s="102">
        <v>1</v>
      </c>
    </row>
    <row r="722" spans="2:13" s="255" customFormat="1" ht="39.6" x14ac:dyDescent="0.25">
      <c r="B722" s="155">
        <v>765</v>
      </c>
      <c r="C722" s="70" t="s">
        <v>229</v>
      </c>
      <c r="D722" s="87" t="s">
        <v>161</v>
      </c>
      <c r="E722" s="70" t="s">
        <v>1404</v>
      </c>
      <c r="F722" s="70" t="s">
        <v>1388</v>
      </c>
      <c r="G722" s="69" t="s">
        <v>166</v>
      </c>
      <c r="H722" s="152">
        <v>1000000</v>
      </c>
      <c r="I722" s="69" t="s">
        <v>208</v>
      </c>
      <c r="J722" s="69">
        <v>378</v>
      </c>
      <c r="K722" s="69">
        <v>51140102</v>
      </c>
      <c r="L722" s="69" t="s">
        <v>1248</v>
      </c>
      <c r="M722" s="102">
        <v>1</v>
      </c>
    </row>
    <row r="723" spans="2:13" s="255" customFormat="1" ht="26.4" x14ac:dyDescent="0.25">
      <c r="B723" s="155">
        <v>766</v>
      </c>
      <c r="C723" s="70" t="s">
        <v>229</v>
      </c>
      <c r="D723" s="87" t="s">
        <v>161</v>
      </c>
      <c r="E723" s="70" t="s">
        <v>1405</v>
      </c>
      <c r="F723" s="70" t="s">
        <v>1390</v>
      </c>
      <c r="G723" s="69" t="s">
        <v>166</v>
      </c>
      <c r="H723" s="152">
        <v>1000000</v>
      </c>
      <c r="I723" s="69" t="s">
        <v>208</v>
      </c>
      <c r="J723" s="69">
        <v>378</v>
      </c>
      <c r="K723" s="69">
        <v>51140105</v>
      </c>
      <c r="L723" s="69" t="s">
        <v>1248</v>
      </c>
      <c r="M723" s="102">
        <v>1</v>
      </c>
    </row>
    <row r="724" spans="2:13" s="255" customFormat="1" ht="26.4" x14ac:dyDescent="0.25">
      <c r="B724" s="155">
        <v>767</v>
      </c>
      <c r="C724" s="70" t="s">
        <v>229</v>
      </c>
      <c r="D724" s="87" t="s">
        <v>161</v>
      </c>
      <c r="E724" s="70" t="s">
        <v>1401</v>
      </c>
      <c r="F724" s="78" t="s">
        <v>1392</v>
      </c>
      <c r="G724" s="69" t="s">
        <v>166</v>
      </c>
      <c r="H724" s="152">
        <v>500000</v>
      </c>
      <c r="I724" s="69" t="s">
        <v>208</v>
      </c>
      <c r="J724" s="69">
        <v>378</v>
      </c>
      <c r="K724" s="69">
        <v>51140144</v>
      </c>
      <c r="L724" s="69" t="s">
        <v>1248</v>
      </c>
      <c r="M724" s="102">
        <v>1</v>
      </c>
    </row>
    <row r="725" spans="2:13" s="255" customFormat="1" ht="26.4" x14ac:dyDescent="0.25">
      <c r="B725" s="155">
        <v>768</v>
      </c>
      <c r="C725" s="70" t="s">
        <v>229</v>
      </c>
      <c r="D725" s="87" t="s">
        <v>161</v>
      </c>
      <c r="E725" s="78" t="s">
        <v>317</v>
      </c>
      <c r="F725" s="78" t="s">
        <v>1394</v>
      </c>
      <c r="G725" s="69" t="s">
        <v>166</v>
      </c>
      <c r="H725" s="152">
        <v>1000000</v>
      </c>
      <c r="I725" s="69" t="s">
        <v>208</v>
      </c>
      <c r="J725" s="69">
        <v>378</v>
      </c>
      <c r="K725" s="69">
        <v>51140145</v>
      </c>
      <c r="L725" s="69" t="s">
        <v>1248</v>
      </c>
      <c r="M725" s="102">
        <v>1</v>
      </c>
    </row>
    <row r="726" spans="2:13" s="255" customFormat="1" ht="26.4" x14ac:dyDescent="0.25">
      <c r="B726" s="155">
        <v>769</v>
      </c>
      <c r="C726" s="70" t="s">
        <v>229</v>
      </c>
      <c r="D726" s="87" t="s">
        <v>161</v>
      </c>
      <c r="E726" s="78" t="s">
        <v>1406</v>
      </c>
      <c r="F726" s="78" t="s">
        <v>1396</v>
      </c>
      <c r="G726" s="69" t="s">
        <v>166</v>
      </c>
      <c r="H726" s="152">
        <v>2000000</v>
      </c>
      <c r="I726" s="69" t="s">
        <v>208</v>
      </c>
      <c r="J726" s="69">
        <v>378</v>
      </c>
      <c r="K726" s="69">
        <v>51140122</v>
      </c>
      <c r="L726" s="69" t="s">
        <v>1248</v>
      </c>
      <c r="M726" s="102">
        <v>1</v>
      </c>
    </row>
    <row r="727" spans="2:13" s="255" customFormat="1" ht="26.4" x14ac:dyDescent="0.25">
      <c r="B727" s="155">
        <v>770</v>
      </c>
      <c r="C727" s="70" t="s">
        <v>229</v>
      </c>
      <c r="D727" s="87" t="s">
        <v>161</v>
      </c>
      <c r="E727" s="78" t="s">
        <v>1407</v>
      </c>
      <c r="F727" s="78" t="s">
        <v>1398</v>
      </c>
      <c r="G727" s="69" t="s">
        <v>166</v>
      </c>
      <c r="H727" s="152">
        <v>2000000</v>
      </c>
      <c r="I727" s="69" t="s">
        <v>208</v>
      </c>
      <c r="J727" s="69">
        <v>378</v>
      </c>
      <c r="K727" s="69">
        <v>51140146</v>
      </c>
      <c r="L727" s="69" t="s">
        <v>1248</v>
      </c>
      <c r="M727" s="102">
        <v>1</v>
      </c>
    </row>
    <row r="728" spans="2:13" s="255" customFormat="1" ht="26.4" x14ac:dyDescent="0.25">
      <c r="B728" s="155">
        <v>771</v>
      </c>
      <c r="C728" s="70" t="s">
        <v>229</v>
      </c>
      <c r="D728" s="87" t="s">
        <v>161</v>
      </c>
      <c r="E728" s="78" t="s">
        <v>1402</v>
      </c>
      <c r="F728" s="78" t="s">
        <v>1399</v>
      </c>
      <c r="G728" s="69" t="s">
        <v>166</v>
      </c>
      <c r="H728" s="152">
        <v>107400</v>
      </c>
      <c r="I728" s="69" t="s">
        <v>208</v>
      </c>
      <c r="J728" s="69">
        <v>378</v>
      </c>
      <c r="K728" s="69">
        <v>51140127</v>
      </c>
      <c r="L728" s="69" t="s">
        <v>1248</v>
      </c>
      <c r="M728" s="102">
        <v>1</v>
      </c>
    </row>
    <row r="729" spans="2:13" s="255" customFormat="1" ht="26.4" x14ac:dyDescent="0.25">
      <c r="B729" s="155">
        <v>772</v>
      </c>
      <c r="C729" s="70" t="s">
        <v>229</v>
      </c>
      <c r="D729" s="87" t="s">
        <v>161</v>
      </c>
      <c r="E729" s="78" t="s">
        <v>1408</v>
      </c>
      <c r="F729" s="78" t="s">
        <v>1400</v>
      </c>
      <c r="G729" s="69" t="s">
        <v>166</v>
      </c>
      <c r="H729" s="152">
        <v>490045.5</v>
      </c>
      <c r="I729" s="69" t="s">
        <v>208</v>
      </c>
      <c r="J729" s="69">
        <v>378</v>
      </c>
      <c r="K729" s="69">
        <v>51090103</v>
      </c>
      <c r="L729" s="69" t="s">
        <v>1248</v>
      </c>
      <c r="M729" s="102">
        <v>1</v>
      </c>
    </row>
    <row r="730" spans="2:13" s="255" customFormat="1" ht="26.4" x14ac:dyDescent="0.25">
      <c r="B730" s="155">
        <v>773</v>
      </c>
      <c r="C730" s="70" t="s">
        <v>229</v>
      </c>
      <c r="D730" s="87" t="s">
        <v>161</v>
      </c>
      <c r="E730" s="78" t="s">
        <v>353</v>
      </c>
      <c r="F730" s="78" t="s">
        <v>1409</v>
      </c>
      <c r="G730" s="69" t="s">
        <v>166</v>
      </c>
      <c r="H730" s="152">
        <v>1000000</v>
      </c>
      <c r="I730" s="69" t="s">
        <v>208</v>
      </c>
      <c r="J730" s="69">
        <v>378</v>
      </c>
      <c r="K730" s="69">
        <v>51071001</v>
      </c>
      <c r="L730" s="69" t="s">
        <v>1248</v>
      </c>
      <c r="M730" s="102">
        <v>1</v>
      </c>
    </row>
    <row r="731" spans="2:13" s="255" customFormat="1" ht="26.4" x14ac:dyDescent="0.25">
      <c r="B731" s="155">
        <v>774</v>
      </c>
      <c r="C731" s="70" t="s">
        <v>229</v>
      </c>
      <c r="D731" s="87" t="s">
        <v>161</v>
      </c>
      <c r="E731" s="70" t="s">
        <v>1410</v>
      </c>
      <c r="F731" s="70" t="s">
        <v>1385</v>
      </c>
      <c r="G731" s="70" t="s">
        <v>166</v>
      </c>
      <c r="H731" s="152">
        <v>27457444</v>
      </c>
      <c r="I731" s="69" t="s">
        <v>208</v>
      </c>
      <c r="J731" s="69">
        <v>314</v>
      </c>
      <c r="K731" s="69">
        <v>51011401</v>
      </c>
      <c r="L731" s="69" t="s">
        <v>1248</v>
      </c>
      <c r="M731" s="102">
        <v>1</v>
      </c>
    </row>
    <row r="732" spans="2:13" s="255" customFormat="1" ht="26.4" x14ac:dyDescent="0.25">
      <c r="B732" s="155">
        <v>775</v>
      </c>
      <c r="C732" s="70" t="s">
        <v>229</v>
      </c>
      <c r="D732" s="87" t="s">
        <v>161</v>
      </c>
      <c r="E732" s="70" t="s">
        <v>1271</v>
      </c>
      <c r="F732" s="70" t="s">
        <v>1387</v>
      </c>
      <c r="G732" s="70" t="s">
        <v>166</v>
      </c>
      <c r="H732" s="152">
        <v>16320000</v>
      </c>
      <c r="I732" s="69" t="s">
        <v>208</v>
      </c>
      <c r="J732" s="69">
        <v>314</v>
      </c>
      <c r="K732" s="69">
        <v>51020101</v>
      </c>
      <c r="L732" s="69" t="s">
        <v>1248</v>
      </c>
      <c r="M732" s="102">
        <v>1</v>
      </c>
    </row>
    <row r="733" spans="2:13" s="255" customFormat="1" ht="39.6" x14ac:dyDescent="0.25">
      <c r="B733" s="155">
        <v>776</v>
      </c>
      <c r="C733" s="70" t="s">
        <v>229</v>
      </c>
      <c r="D733" s="87" t="s">
        <v>161</v>
      </c>
      <c r="E733" s="70" t="s">
        <v>1411</v>
      </c>
      <c r="F733" s="70" t="s">
        <v>1388</v>
      </c>
      <c r="G733" s="70" t="s">
        <v>166</v>
      </c>
      <c r="H733" s="152">
        <v>10000000</v>
      </c>
      <c r="I733" s="69" t="s">
        <v>208</v>
      </c>
      <c r="J733" s="69">
        <v>314</v>
      </c>
      <c r="K733" s="69">
        <v>51140102</v>
      </c>
      <c r="L733" s="69" t="s">
        <v>1248</v>
      </c>
      <c r="M733" s="102">
        <v>1</v>
      </c>
    </row>
    <row r="734" spans="2:13" s="255" customFormat="1" ht="26.4" x14ac:dyDescent="0.25">
      <c r="B734" s="155">
        <v>777</v>
      </c>
      <c r="C734" s="70" t="s">
        <v>229</v>
      </c>
      <c r="D734" s="87" t="s">
        <v>161</v>
      </c>
      <c r="E734" s="70" t="s">
        <v>1401</v>
      </c>
      <c r="F734" s="70" t="s">
        <v>1390</v>
      </c>
      <c r="G734" s="70" t="s">
        <v>166</v>
      </c>
      <c r="H734" s="152">
        <v>6000000</v>
      </c>
      <c r="I734" s="69" t="s">
        <v>208</v>
      </c>
      <c r="J734" s="69">
        <v>314</v>
      </c>
      <c r="K734" s="69">
        <v>51140105</v>
      </c>
      <c r="L734" s="69" t="s">
        <v>1248</v>
      </c>
      <c r="M734" s="102">
        <v>1</v>
      </c>
    </row>
    <row r="735" spans="2:13" s="255" customFormat="1" ht="26.4" x14ac:dyDescent="0.25">
      <c r="B735" s="155">
        <v>778</v>
      </c>
      <c r="C735" s="70" t="s">
        <v>229</v>
      </c>
      <c r="D735" s="87" t="s">
        <v>161</v>
      </c>
      <c r="E735" s="78" t="s">
        <v>1412</v>
      </c>
      <c r="F735" s="78" t="s">
        <v>1392</v>
      </c>
      <c r="G735" s="70" t="s">
        <v>166</v>
      </c>
      <c r="H735" s="152">
        <v>4000000</v>
      </c>
      <c r="I735" s="69" t="s">
        <v>208</v>
      </c>
      <c r="J735" s="69">
        <v>314</v>
      </c>
      <c r="K735" s="69">
        <v>51140144</v>
      </c>
      <c r="L735" s="69" t="s">
        <v>1248</v>
      </c>
      <c r="M735" s="102">
        <v>1</v>
      </c>
    </row>
    <row r="736" spans="2:13" s="255" customFormat="1" ht="26.4" x14ac:dyDescent="0.25">
      <c r="B736" s="155">
        <v>779</v>
      </c>
      <c r="C736" s="70" t="s">
        <v>229</v>
      </c>
      <c r="D736" s="87" t="s">
        <v>161</v>
      </c>
      <c r="E736" s="78" t="s">
        <v>1402</v>
      </c>
      <c r="F736" s="78" t="s">
        <v>1394</v>
      </c>
      <c r="G736" s="70" t="s">
        <v>166</v>
      </c>
      <c r="H736" s="152">
        <v>8000000</v>
      </c>
      <c r="I736" s="69" t="s">
        <v>208</v>
      </c>
      <c r="J736" s="69">
        <v>314</v>
      </c>
      <c r="K736" s="69">
        <v>51140145</v>
      </c>
      <c r="L736" s="69" t="s">
        <v>1248</v>
      </c>
      <c r="M736" s="102">
        <v>1</v>
      </c>
    </row>
    <row r="737" spans="2:13" s="255" customFormat="1" ht="26.4" x14ac:dyDescent="0.25">
      <c r="B737" s="155">
        <v>780</v>
      </c>
      <c r="C737" s="70" t="s">
        <v>229</v>
      </c>
      <c r="D737" s="87" t="s">
        <v>161</v>
      </c>
      <c r="E737" s="78" t="s">
        <v>1413</v>
      </c>
      <c r="F737" s="78" t="s">
        <v>1396</v>
      </c>
      <c r="G737" s="70" t="s">
        <v>166</v>
      </c>
      <c r="H737" s="152">
        <v>83000000</v>
      </c>
      <c r="I737" s="69" t="s">
        <v>208</v>
      </c>
      <c r="J737" s="69">
        <v>314</v>
      </c>
      <c r="K737" s="69">
        <v>51140122</v>
      </c>
      <c r="L737" s="69" t="s">
        <v>1248</v>
      </c>
      <c r="M737" s="102">
        <v>1</v>
      </c>
    </row>
    <row r="738" spans="2:13" s="255" customFormat="1" ht="26.4" x14ac:dyDescent="0.25">
      <c r="B738" s="155">
        <v>781</v>
      </c>
      <c r="C738" s="70" t="s">
        <v>229</v>
      </c>
      <c r="D738" s="87" t="s">
        <v>161</v>
      </c>
      <c r="E738" s="78" t="s">
        <v>1414</v>
      </c>
      <c r="F738" s="78" t="s">
        <v>1398</v>
      </c>
      <c r="G738" s="70" t="s">
        <v>166</v>
      </c>
      <c r="H738" s="152">
        <v>15000000</v>
      </c>
      <c r="I738" s="69" t="s">
        <v>208</v>
      </c>
      <c r="J738" s="69">
        <v>314</v>
      </c>
      <c r="K738" s="69">
        <v>51140146</v>
      </c>
      <c r="L738" s="69" t="s">
        <v>1248</v>
      </c>
      <c r="M738" s="102">
        <v>1</v>
      </c>
    </row>
    <row r="739" spans="2:13" s="255" customFormat="1" ht="26.4" x14ac:dyDescent="0.25">
      <c r="B739" s="155">
        <v>782</v>
      </c>
      <c r="C739" s="70" t="s">
        <v>229</v>
      </c>
      <c r="D739" s="87" t="s">
        <v>161</v>
      </c>
      <c r="E739" s="78" t="s">
        <v>1415</v>
      </c>
      <c r="F739" s="78" t="s">
        <v>1399</v>
      </c>
      <c r="G739" s="70" t="s">
        <v>166</v>
      </c>
      <c r="H739" s="152">
        <v>2000000</v>
      </c>
      <c r="I739" s="69" t="s">
        <v>208</v>
      </c>
      <c r="J739" s="69">
        <v>314</v>
      </c>
      <c r="K739" s="69">
        <v>51140127</v>
      </c>
      <c r="L739" s="69" t="s">
        <v>1248</v>
      </c>
      <c r="M739" s="102">
        <v>1</v>
      </c>
    </row>
    <row r="740" spans="2:13" s="255" customFormat="1" ht="26.4" x14ac:dyDescent="0.25">
      <c r="B740" s="155">
        <v>783</v>
      </c>
      <c r="C740" s="70" t="s">
        <v>229</v>
      </c>
      <c r="D740" s="87" t="s">
        <v>161</v>
      </c>
      <c r="E740" s="78" t="s">
        <v>1416</v>
      </c>
      <c r="F740" s="78" t="s">
        <v>1417</v>
      </c>
      <c r="G740" s="70" t="s">
        <v>166</v>
      </c>
      <c r="H740" s="152">
        <v>700000</v>
      </c>
      <c r="I740" s="69" t="s">
        <v>208</v>
      </c>
      <c r="J740" s="69">
        <v>314</v>
      </c>
      <c r="K740" s="69">
        <v>51140131</v>
      </c>
      <c r="L740" s="69" t="s">
        <v>1248</v>
      </c>
      <c r="M740" s="102">
        <v>1</v>
      </c>
    </row>
    <row r="741" spans="2:13" s="255" customFormat="1" ht="26.4" x14ac:dyDescent="0.25">
      <c r="B741" s="155">
        <v>784</v>
      </c>
      <c r="C741" s="70" t="s">
        <v>229</v>
      </c>
      <c r="D741" s="87" t="s">
        <v>161</v>
      </c>
      <c r="E741" s="78" t="s">
        <v>1418</v>
      </c>
      <c r="F741" s="78" t="s">
        <v>1419</v>
      </c>
      <c r="G741" s="70" t="s">
        <v>166</v>
      </c>
      <c r="H741" s="152">
        <v>1000000</v>
      </c>
      <c r="I741" s="69" t="s">
        <v>208</v>
      </c>
      <c r="J741" s="69">
        <v>314</v>
      </c>
      <c r="K741" s="69">
        <v>51140135</v>
      </c>
      <c r="L741" s="69" t="s">
        <v>1248</v>
      </c>
      <c r="M741" s="102">
        <v>1</v>
      </c>
    </row>
    <row r="742" spans="2:13" s="255" customFormat="1" ht="26.4" x14ac:dyDescent="0.25">
      <c r="B742" s="155">
        <v>785</v>
      </c>
      <c r="C742" s="70" t="s">
        <v>229</v>
      </c>
      <c r="D742" s="87" t="s">
        <v>161</v>
      </c>
      <c r="E742" s="78" t="s">
        <v>1402</v>
      </c>
      <c r="F742" s="78" t="s">
        <v>1420</v>
      </c>
      <c r="G742" s="70" t="s">
        <v>166</v>
      </c>
      <c r="H742" s="152">
        <v>500000</v>
      </c>
      <c r="I742" s="69" t="s">
        <v>208</v>
      </c>
      <c r="J742" s="69">
        <v>314</v>
      </c>
      <c r="K742" s="69">
        <v>51090110</v>
      </c>
      <c r="L742" s="69" t="s">
        <v>1248</v>
      </c>
      <c r="M742" s="102">
        <v>1</v>
      </c>
    </row>
    <row r="743" spans="2:13" s="255" customFormat="1" ht="26.4" x14ac:dyDescent="0.25">
      <c r="B743" s="155">
        <v>786</v>
      </c>
      <c r="C743" s="70" t="s">
        <v>229</v>
      </c>
      <c r="D743" s="87" t="s">
        <v>161</v>
      </c>
      <c r="E743" s="78" t="s">
        <v>1421</v>
      </c>
      <c r="F743" s="78" t="s">
        <v>1422</v>
      </c>
      <c r="G743" s="70" t="s">
        <v>166</v>
      </c>
      <c r="H743" s="152">
        <v>500000</v>
      </c>
      <c r="I743" s="69" t="s">
        <v>208</v>
      </c>
      <c r="J743" s="69">
        <v>314</v>
      </c>
      <c r="K743" s="69">
        <v>51090102</v>
      </c>
      <c r="L743" s="69" t="s">
        <v>1248</v>
      </c>
      <c r="M743" s="102">
        <v>1</v>
      </c>
    </row>
    <row r="744" spans="2:13" s="255" customFormat="1" ht="26.4" x14ac:dyDescent="0.25">
      <c r="B744" s="155">
        <v>787</v>
      </c>
      <c r="C744" s="70" t="s">
        <v>229</v>
      </c>
      <c r="D744" s="87" t="s">
        <v>161</v>
      </c>
      <c r="E744" s="78" t="s">
        <v>1423</v>
      </c>
      <c r="F744" s="78" t="s">
        <v>1400</v>
      </c>
      <c r="G744" s="70" t="s">
        <v>166</v>
      </c>
      <c r="H744" s="152">
        <v>39745866</v>
      </c>
      <c r="I744" s="69" t="s">
        <v>208</v>
      </c>
      <c r="J744" s="69">
        <v>314</v>
      </c>
      <c r="K744" s="69">
        <v>51090103</v>
      </c>
      <c r="L744" s="69" t="s">
        <v>1248</v>
      </c>
      <c r="M744" s="102">
        <v>1</v>
      </c>
    </row>
    <row r="745" spans="2:13" s="255" customFormat="1" ht="26.4" x14ac:dyDescent="0.25">
      <c r="B745" s="155">
        <v>788</v>
      </c>
      <c r="C745" s="70" t="s">
        <v>229</v>
      </c>
      <c r="D745" s="87" t="s">
        <v>161</v>
      </c>
      <c r="E745" s="78" t="s">
        <v>1424</v>
      </c>
      <c r="F745" s="78" t="s">
        <v>1409</v>
      </c>
      <c r="G745" s="70" t="s">
        <v>166</v>
      </c>
      <c r="H745" s="152">
        <v>70000000</v>
      </c>
      <c r="I745" s="69" t="s">
        <v>208</v>
      </c>
      <c r="J745" s="69">
        <v>314</v>
      </c>
      <c r="K745" s="69">
        <v>51071001</v>
      </c>
      <c r="L745" s="69" t="s">
        <v>1248</v>
      </c>
      <c r="M745" s="102">
        <v>1</v>
      </c>
    </row>
    <row r="746" spans="2:13" s="255" customFormat="1" ht="52.8" x14ac:dyDescent="0.25">
      <c r="B746" s="155">
        <v>789</v>
      </c>
      <c r="C746" s="70" t="s">
        <v>229</v>
      </c>
      <c r="D746" s="87" t="s">
        <v>161</v>
      </c>
      <c r="E746" s="70" t="s">
        <v>1202</v>
      </c>
      <c r="F746" s="70" t="s">
        <v>1425</v>
      </c>
      <c r="G746" s="70" t="s">
        <v>166</v>
      </c>
      <c r="H746" s="152">
        <v>18000000</v>
      </c>
      <c r="I746" s="69" t="s">
        <v>208</v>
      </c>
      <c r="J746" s="69">
        <v>313</v>
      </c>
      <c r="K746" s="69">
        <v>51011401</v>
      </c>
      <c r="L746" s="69" t="s">
        <v>1248</v>
      </c>
      <c r="M746" s="102" t="s">
        <v>1426</v>
      </c>
    </row>
    <row r="747" spans="2:13" s="255" customFormat="1" ht="26.4" x14ac:dyDescent="0.25">
      <c r="B747" s="155">
        <v>790</v>
      </c>
      <c r="C747" s="70" t="s">
        <v>229</v>
      </c>
      <c r="D747" s="87" t="s">
        <v>161</v>
      </c>
      <c r="E747" s="70" t="s">
        <v>1202</v>
      </c>
      <c r="F747" s="70" t="s">
        <v>1427</v>
      </c>
      <c r="G747" s="70" t="s">
        <v>166</v>
      </c>
      <c r="H747" s="152">
        <v>2000000</v>
      </c>
      <c r="I747" s="69" t="s">
        <v>208</v>
      </c>
      <c r="J747" s="69">
        <v>313</v>
      </c>
      <c r="K747" s="69">
        <v>51010601</v>
      </c>
      <c r="L747" s="69" t="s">
        <v>1248</v>
      </c>
      <c r="M747" s="102" t="s">
        <v>1428</v>
      </c>
    </row>
    <row r="748" spans="2:13" s="255" customFormat="1" ht="26.4" x14ac:dyDescent="0.25">
      <c r="B748" s="155">
        <v>791</v>
      </c>
      <c r="C748" s="70" t="s">
        <v>229</v>
      </c>
      <c r="D748" s="87" t="s">
        <v>161</v>
      </c>
      <c r="E748" s="70" t="s">
        <v>1202</v>
      </c>
      <c r="F748" s="70" t="s">
        <v>1429</v>
      </c>
      <c r="G748" s="70" t="s">
        <v>166</v>
      </c>
      <c r="H748" s="152">
        <v>4600208</v>
      </c>
      <c r="I748" s="69" t="s">
        <v>208</v>
      </c>
      <c r="J748" s="69">
        <v>313</v>
      </c>
      <c r="K748" s="69">
        <v>51020101</v>
      </c>
      <c r="L748" s="69" t="s">
        <v>1248</v>
      </c>
      <c r="M748" s="102" t="s">
        <v>1428</v>
      </c>
    </row>
    <row r="749" spans="2:13" s="255" customFormat="1" ht="39.6" x14ac:dyDescent="0.25">
      <c r="B749" s="155">
        <v>792</v>
      </c>
      <c r="C749" s="70" t="s">
        <v>229</v>
      </c>
      <c r="D749" s="87" t="s">
        <v>161</v>
      </c>
      <c r="E749" s="70" t="s">
        <v>1202</v>
      </c>
      <c r="F749" s="70" t="s">
        <v>1430</v>
      </c>
      <c r="G749" s="70" t="s">
        <v>166</v>
      </c>
      <c r="H749" s="152">
        <v>5100000</v>
      </c>
      <c r="I749" s="69" t="s">
        <v>208</v>
      </c>
      <c r="J749" s="69">
        <v>313</v>
      </c>
      <c r="K749" s="69">
        <v>51020102</v>
      </c>
      <c r="L749" s="69" t="s">
        <v>1248</v>
      </c>
      <c r="M749" s="102" t="s">
        <v>1428</v>
      </c>
    </row>
    <row r="750" spans="2:13" s="255" customFormat="1" ht="26.4" x14ac:dyDescent="0.25">
      <c r="B750" s="155">
        <v>793</v>
      </c>
      <c r="C750" s="70" t="s">
        <v>229</v>
      </c>
      <c r="D750" s="87" t="s">
        <v>161</v>
      </c>
      <c r="E750" s="70" t="s">
        <v>1202</v>
      </c>
      <c r="F750" s="70" t="s">
        <v>1431</v>
      </c>
      <c r="G750" s="70" t="s">
        <v>166</v>
      </c>
      <c r="H750" s="152">
        <v>1100000</v>
      </c>
      <c r="I750" s="69" t="s">
        <v>208</v>
      </c>
      <c r="J750" s="69">
        <v>313</v>
      </c>
      <c r="K750" s="69">
        <v>51050201</v>
      </c>
      <c r="L750" s="69" t="s">
        <v>1248</v>
      </c>
      <c r="M750" s="102" t="s">
        <v>1428</v>
      </c>
    </row>
    <row r="751" spans="2:13" s="255" customFormat="1" ht="39.6" x14ac:dyDescent="0.25">
      <c r="B751" s="155">
        <v>794</v>
      </c>
      <c r="C751" s="70" t="s">
        <v>229</v>
      </c>
      <c r="D751" s="87" t="s">
        <v>161</v>
      </c>
      <c r="E751" s="70" t="s">
        <v>1202</v>
      </c>
      <c r="F751" s="78" t="s">
        <v>1198</v>
      </c>
      <c r="G751" s="70" t="s">
        <v>166</v>
      </c>
      <c r="H751" s="152">
        <v>2500000</v>
      </c>
      <c r="I751" s="69" t="s">
        <v>208</v>
      </c>
      <c r="J751" s="69">
        <v>313</v>
      </c>
      <c r="K751" s="69">
        <v>51110102</v>
      </c>
      <c r="L751" s="69" t="s">
        <v>1248</v>
      </c>
      <c r="M751" s="102" t="s">
        <v>1428</v>
      </c>
    </row>
    <row r="752" spans="2:13" s="255" customFormat="1" ht="26.4" x14ac:dyDescent="0.25">
      <c r="B752" s="155">
        <v>795</v>
      </c>
      <c r="C752" s="70" t="s">
        <v>229</v>
      </c>
      <c r="D752" s="87" t="s">
        <v>161</v>
      </c>
      <c r="E752" s="70" t="s">
        <v>1202</v>
      </c>
      <c r="F752" s="78" t="s">
        <v>1432</v>
      </c>
      <c r="G752" s="70" t="s">
        <v>166</v>
      </c>
      <c r="H752" s="152">
        <v>6000000</v>
      </c>
      <c r="I752" s="69" t="s">
        <v>208</v>
      </c>
      <c r="J752" s="69">
        <v>313</v>
      </c>
      <c r="K752" s="69">
        <v>51140102</v>
      </c>
      <c r="L752" s="69" t="s">
        <v>1248</v>
      </c>
      <c r="M752" s="102" t="s">
        <v>1428</v>
      </c>
    </row>
    <row r="753" spans="2:13" s="255" customFormat="1" ht="26.4" x14ac:dyDescent="0.25">
      <c r="B753" s="155">
        <v>796</v>
      </c>
      <c r="C753" s="70" t="s">
        <v>229</v>
      </c>
      <c r="D753" s="87" t="s">
        <v>161</v>
      </c>
      <c r="E753" s="70" t="s">
        <v>1202</v>
      </c>
      <c r="F753" s="78" t="s">
        <v>1433</v>
      </c>
      <c r="G753" s="70" t="s">
        <v>166</v>
      </c>
      <c r="H753" s="152">
        <v>3000000</v>
      </c>
      <c r="I753" s="69" t="s">
        <v>208</v>
      </c>
      <c r="J753" s="69">
        <v>313</v>
      </c>
      <c r="K753" s="69">
        <v>51140105</v>
      </c>
      <c r="L753" s="69" t="s">
        <v>1248</v>
      </c>
      <c r="M753" s="102" t="s">
        <v>1428</v>
      </c>
    </row>
    <row r="754" spans="2:13" s="255" customFormat="1" ht="52.8" x14ac:dyDescent="0.25">
      <c r="B754" s="155">
        <v>797</v>
      </c>
      <c r="C754" s="70" t="s">
        <v>229</v>
      </c>
      <c r="D754" s="87" t="s">
        <v>161</v>
      </c>
      <c r="E754" s="70" t="s">
        <v>1202</v>
      </c>
      <c r="F754" s="78" t="s">
        <v>1434</v>
      </c>
      <c r="G754" s="70" t="s">
        <v>166</v>
      </c>
      <c r="H754" s="152">
        <v>3000000</v>
      </c>
      <c r="I754" s="69" t="s">
        <v>208</v>
      </c>
      <c r="J754" s="69">
        <v>313</v>
      </c>
      <c r="K754" s="69">
        <v>51140145</v>
      </c>
      <c r="L754" s="69" t="s">
        <v>1248</v>
      </c>
      <c r="M754" s="102" t="s">
        <v>1428</v>
      </c>
    </row>
    <row r="755" spans="2:13" s="255" customFormat="1" ht="26.4" x14ac:dyDescent="0.25">
      <c r="B755" s="155">
        <v>798</v>
      </c>
      <c r="C755" s="70" t="s">
        <v>229</v>
      </c>
      <c r="D755" s="87" t="s">
        <v>161</v>
      </c>
      <c r="E755" s="70" t="s">
        <v>1202</v>
      </c>
      <c r="F755" s="78" t="s">
        <v>1435</v>
      </c>
      <c r="G755" s="70" t="s">
        <v>166</v>
      </c>
      <c r="H755" s="152">
        <v>1000000</v>
      </c>
      <c r="I755" s="69" t="s">
        <v>208</v>
      </c>
      <c r="J755" s="69">
        <v>313</v>
      </c>
      <c r="K755" s="69">
        <v>51140121</v>
      </c>
      <c r="L755" s="69" t="s">
        <v>1248</v>
      </c>
      <c r="M755" s="102" t="s">
        <v>1428</v>
      </c>
    </row>
    <row r="756" spans="2:13" s="255" customFormat="1" ht="39.6" x14ac:dyDescent="0.25">
      <c r="B756" s="155">
        <v>799</v>
      </c>
      <c r="C756" s="70" t="s">
        <v>229</v>
      </c>
      <c r="D756" s="87" t="s">
        <v>161</v>
      </c>
      <c r="E756" s="70" t="s">
        <v>1202</v>
      </c>
      <c r="F756" s="78" t="s">
        <v>1436</v>
      </c>
      <c r="G756" s="70" t="s">
        <v>166</v>
      </c>
      <c r="H756" s="152">
        <v>10000000</v>
      </c>
      <c r="I756" s="69" t="s">
        <v>208</v>
      </c>
      <c r="J756" s="69">
        <v>313</v>
      </c>
      <c r="K756" s="69">
        <v>51140122</v>
      </c>
      <c r="L756" s="69" t="s">
        <v>1248</v>
      </c>
      <c r="M756" s="102" t="s">
        <v>1428</v>
      </c>
    </row>
    <row r="757" spans="2:13" s="255" customFormat="1" ht="39.6" x14ac:dyDescent="0.25">
      <c r="B757" s="155">
        <v>800</v>
      </c>
      <c r="C757" s="70" t="s">
        <v>229</v>
      </c>
      <c r="D757" s="87" t="s">
        <v>161</v>
      </c>
      <c r="E757" s="70" t="s">
        <v>1202</v>
      </c>
      <c r="F757" s="78" t="s">
        <v>1437</v>
      </c>
      <c r="G757" s="70" t="s">
        <v>166</v>
      </c>
      <c r="H757" s="152">
        <v>1550000</v>
      </c>
      <c r="I757" s="69" t="s">
        <v>208</v>
      </c>
      <c r="J757" s="69">
        <v>313</v>
      </c>
      <c r="K757" s="69">
        <v>51140127</v>
      </c>
      <c r="L757" s="69" t="s">
        <v>1248</v>
      </c>
      <c r="M757" s="102" t="s">
        <v>1428</v>
      </c>
    </row>
    <row r="758" spans="2:13" s="255" customFormat="1" ht="39.6" x14ac:dyDescent="0.25">
      <c r="B758" s="155">
        <v>801</v>
      </c>
      <c r="C758" s="70" t="s">
        <v>229</v>
      </c>
      <c r="D758" s="87" t="s">
        <v>161</v>
      </c>
      <c r="E758" s="70" t="s">
        <v>1202</v>
      </c>
      <c r="F758" s="78" t="s">
        <v>1438</v>
      </c>
      <c r="G758" s="70" t="s">
        <v>166</v>
      </c>
      <c r="H758" s="152">
        <v>2500000</v>
      </c>
      <c r="I758" s="69" t="s">
        <v>208</v>
      </c>
      <c r="J758" s="69">
        <v>313</v>
      </c>
      <c r="K758" s="69">
        <v>51140129</v>
      </c>
      <c r="L758" s="69" t="s">
        <v>1248</v>
      </c>
      <c r="M758" s="102" t="s">
        <v>1428</v>
      </c>
    </row>
    <row r="759" spans="2:13" s="255" customFormat="1" ht="26.4" x14ac:dyDescent="0.25">
      <c r="B759" s="155">
        <v>802</v>
      </c>
      <c r="C759" s="70" t="s">
        <v>229</v>
      </c>
      <c r="D759" s="87" t="s">
        <v>161</v>
      </c>
      <c r="E759" s="70" t="s">
        <v>1202</v>
      </c>
      <c r="F759" s="78" t="s">
        <v>1439</v>
      </c>
      <c r="G759" s="70" t="s">
        <v>166</v>
      </c>
      <c r="H759" s="152">
        <v>500000</v>
      </c>
      <c r="I759" s="69" t="s">
        <v>208</v>
      </c>
      <c r="J759" s="69">
        <v>313</v>
      </c>
      <c r="K759" s="69">
        <v>51140131</v>
      </c>
      <c r="L759" s="69" t="s">
        <v>1248</v>
      </c>
      <c r="M759" s="102" t="s">
        <v>1428</v>
      </c>
    </row>
    <row r="760" spans="2:13" s="255" customFormat="1" ht="52.8" x14ac:dyDescent="0.25">
      <c r="B760" s="155">
        <v>803</v>
      </c>
      <c r="C760" s="70" t="s">
        <v>229</v>
      </c>
      <c r="D760" s="87" t="s">
        <v>161</v>
      </c>
      <c r="E760" s="70" t="s">
        <v>1202</v>
      </c>
      <c r="F760" s="78" t="s">
        <v>1440</v>
      </c>
      <c r="G760" s="70" t="s">
        <v>166</v>
      </c>
      <c r="H760" s="152">
        <v>3000000</v>
      </c>
      <c r="I760" s="69" t="s">
        <v>208</v>
      </c>
      <c r="J760" s="69">
        <v>313</v>
      </c>
      <c r="K760" s="69">
        <v>51140133</v>
      </c>
      <c r="L760" s="69" t="s">
        <v>1248</v>
      </c>
      <c r="M760" s="102" t="s">
        <v>1428</v>
      </c>
    </row>
    <row r="761" spans="2:13" s="255" customFormat="1" ht="26.4" x14ac:dyDescent="0.25">
      <c r="B761" s="155">
        <v>804</v>
      </c>
      <c r="C761" s="70" t="s">
        <v>229</v>
      </c>
      <c r="D761" s="87" t="s">
        <v>161</v>
      </c>
      <c r="E761" s="70" t="s">
        <v>1202</v>
      </c>
      <c r="F761" s="78" t="s">
        <v>1441</v>
      </c>
      <c r="G761" s="70" t="s">
        <v>166</v>
      </c>
      <c r="H761" s="152">
        <v>1000000</v>
      </c>
      <c r="I761" s="69" t="s">
        <v>208</v>
      </c>
      <c r="J761" s="69">
        <v>313</v>
      </c>
      <c r="K761" s="69">
        <v>51090101</v>
      </c>
      <c r="L761" s="69" t="s">
        <v>1248</v>
      </c>
      <c r="M761" s="102" t="s">
        <v>1428</v>
      </c>
    </row>
    <row r="762" spans="2:13" s="255" customFormat="1" ht="26.4" x14ac:dyDescent="0.25">
      <c r="B762" s="155">
        <v>805</v>
      </c>
      <c r="C762" s="70" t="s">
        <v>229</v>
      </c>
      <c r="D762" s="87" t="s">
        <v>161</v>
      </c>
      <c r="E762" s="70" t="s">
        <v>1202</v>
      </c>
      <c r="F762" s="78" t="s">
        <v>1442</v>
      </c>
      <c r="G762" s="70" t="s">
        <v>166</v>
      </c>
      <c r="H762" s="152">
        <v>10000000</v>
      </c>
      <c r="I762" s="69" t="s">
        <v>208</v>
      </c>
      <c r="J762" s="69">
        <v>313</v>
      </c>
      <c r="K762" s="69">
        <v>51090103</v>
      </c>
      <c r="L762" s="69" t="s">
        <v>1248</v>
      </c>
      <c r="M762" s="102" t="s">
        <v>1428</v>
      </c>
    </row>
    <row r="763" spans="2:13" s="255" customFormat="1" ht="39.6" x14ac:dyDescent="0.25">
      <c r="B763" s="155">
        <v>806</v>
      </c>
      <c r="C763" s="70" t="s">
        <v>229</v>
      </c>
      <c r="D763" s="87" t="s">
        <v>161</v>
      </c>
      <c r="E763" s="70" t="s">
        <v>1202</v>
      </c>
      <c r="F763" s="78" t="s">
        <v>1443</v>
      </c>
      <c r="G763" s="70" t="s">
        <v>166</v>
      </c>
      <c r="H763" s="152">
        <v>14000000</v>
      </c>
      <c r="I763" s="69" t="s">
        <v>208</v>
      </c>
      <c r="J763" s="69">
        <v>313</v>
      </c>
      <c r="K763" s="69">
        <v>51071001</v>
      </c>
      <c r="L763" s="69" t="s">
        <v>1248</v>
      </c>
      <c r="M763" s="102" t="s">
        <v>1428</v>
      </c>
    </row>
    <row r="764" spans="2:13" s="255" customFormat="1" ht="87" x14ac:dyDescent="0.25">
      <c r="B764" s="155">
        <v>807</v>
      </c>
      <c r="C764" s="142" t="s">
        <v>997</v>
      </c>
      <c r="D764" s="139" t="s">
        <v>161</v>
      </c>
      <c r="E764" s="142" t="s">
        <v>1004</v>
      </c>
      <c r="F764" s="142" t="s">
        <v>1444</v>
      </c>
      <c r="G764" s="138" t="s">
        <v>166</v>
      </c>
      <c r="H764" s="165">
        <v>5554390</v>
      </c>
      <c r="I764" s="138" t="s">
        <v>208</v>
      </c>
      <c r="J764" s="138">
        <v>310</v>
      </c>
      <c r="K764" s="138" t="s">
        <v>1445</v>
      </c>
      <c r="L764" s="138" t="s">
        <v>1001</v>
      </c>
      <c r="M764" s="141" t="s">
        <v>1002</v>
      </c>
    </row>
    <row r="765" spans="2:13" s="255" customFormat="1" ht="87" x14ac:dyDescent="0.25">
      <c r="B765" s="155">
        <v>808</v>
      </c>
      <c r="C765" s="144" t="s">
        <v>1003</v>
      </c>
      <c r="D765" s="139" t="s">
        <v>161</v>
      </c>
      <c r="E765" s="142" t="s">
        <v>1004</v>
      </c>
      <c r="F765" s="145" t="s">
        <v>1446</v>
      </c>
      <c r="G765" s="138" t="s">
        <v>166</v>
      </c>
      <c r="H765" s="165">
        <v>1666481</v>
      </c>
      <c r="I765" s="138" t="s">
        <v>208</v>
      </c>
      <c r="J765" s="138">
        <v>310</v>
      </c>
      <c r="K765" s="138" t="s">
        <v>1447</v>
      </c>
      <c r="L765" s="138" t="s">
        <v>1001</v>
      </c>
      <c r="M765" s="141" t="s">
        <v>1007</v>
      </c>
    </row>
    <row r="766" spans="2:13" s="255" customFormat="1" ht="156.6" x14ac:dyDescent="0.25">
      <c r="B766" s="155">
        <v>809</v>
      </c>
      <c r="C766" s="144" t="s">
        <v>1003</v>
      </c>
      <c r="D766" s="139" t="s">
        <v>161</v>
      </c>
      <c r="E766" s="142" t="s">
        <v>1004</v>
      </c>
      <c r="F766" s="145" t="s">
        <v>1448</v>
      </c>
      <c r="G766" s="138" t="s">
        <v>166</v>
      </c>
      <c r="H766" s="165">
        <v>1012513</v>
      </c>
      <c r="I766" s="138" t="s">
        <v>208</v>
      </c>
      <c r="J766" s="138">
        <v>310</v>
      </c>
      <c r="K766" s="138" t="s">
        <v>1009</v>
      </c>
      <c r="L766" s="138" t="s">
        <v>1001</v>
      </c>
      <c r="M766" s="141" t="s">
        <v>1002</v>
      </c>
    </row>
    <row r="767" spans="2:13" s="255" customFormat="1" ht="156.6" x14ac:dyDescent="0.25">
      <c r="B767" s="155">
        <v>810</v>
      </c>
      <c r="C767" s="144" t="s">
        <v>1003</v>
      </c>
      <c r="D767" s="139" t="s">
        <v>161</v>
      </c>
      <c r="E767" s="142" t="s">
        <v>1004</v>
      </c>
      <c r="F767" s="145" t="s">
        <v>1448</v>
      </c>
      <c r="G767" s="138" t="s">
        <v>166</v>
      </c>
      <c r="H767" s="165">
        <v>504994</v>
      </c>
      <c r="I767" s="138" t="s">
        <v>208</v>
      </c>
      <c r="J767" s="138">
        <v>310</v>
      </c>
      <c r="K767" s="138" t="s">
        <v>1449</v>
      </c>
      <c r="L767" s="138" t="s">
        <v>1001</v>
      </c>
      <c r="M767" s="141" t="s">
        <v>1002</v>
      </c>
    </row>
    <row r="768" spans="2:13" s="255" customFormat="1" ht="139.19999999999999" x14ac:dyDescent="0.25">
      <c r="B768" s="155">
        <v>811</v>
      </c>
      <c r="C768" s="137" t="s">
        <v>992</v>
      </c>
      <c r="D768" s="139" t="s">
        <v>161</v>
      </c>
      <c r="E768" s="142" t="s">
        <v>1004</v>
      </c>
      <c r="F768" s="146" t="s">
        <v>1450</v>
      </c>
      <c r="G768" s="138" t="s">
        <v>166</v>
      </c>
      <c r="H768" s="165">
        <v>1514982</v>
      </c>
      <c r="I768" s="138" t="s">
        <v>208</v>
      </c>
      <c r="J768" s="138">
        <v>310</v>
      </c>
      <c r="K768" s="138" t="s">
        <v>223</v>
      </c>
      <c r="L768" s="138" t="s">
        <v>1001</v>
      </c>
      <c r="M768" s="141" t="s">
        <v>1007</v>
      </c>
    </row>
    <row r="769" spans="2:13" s="255" customFormat="1" ht="174" x14ac:dyDescent="0.25">
      <c r="B769" s="155">
        <v>812</v>
      </c>
      <c r="C769" s="137" t="s">
        <v>1016</v>
      </c>
      <c r="D769" s="139" t="s">
        <v>161</v>
      </c>
      <c r="E769" s="142" t="s">
        <v>1004</v>
      </c>
      <c r="F769" s="145" t="s">
        <v>1451</v>
      </c>
      <c r="G769" s="138" t="s">
        <v>166</v>
      </c>
      <c r="H769" s="165">
        <v>2524971</v>
      </c>
      <c r="I769" s="138" t="s">
        <v>208</v>
      </c>
      <c r="J769" s="138">
        <v>310</v>
      </c>
      <c r="K769" s="138" t="s">
        <v>1452</v>
      </c>
      <c r="L769" s="138" t="s">
        <v>1001</v>
      </c>
      <c r="M769" s="141" t="s">
        <v>1453</v>
      </c>
    </row>
    <row r="770" spans="2:13" s="255" customFormat="1" ht="139.19999999999999" x14ac:dyDescent="0.25">
      <c r="B770" s="155">
        <v>813</v>
      </c>
      <c r="C770" s="137" t="s">
        <v>992</v>
      </c>
      <c r="D770" s="139" t="s">
        <v>161</v>
      </c>
      <c r="E770" s="142" t="s">
        <v>1004</v>
      </c>
      <c r="F770" s="146" t="s">
        <v>1450</v>
      </c>
      <c r="G770" s="138" t="s">
        <v>166</v>
      </c>
      <c r="H770" s="165">
        <v>3029965</v>
      </c>
      <c r="I770" s="138" t="s">
        <v>208</v>
      </c>
      <c r="J770" s="138">
        <v>310</v>
      </c>
      <c r="K770" s="138" t="s">
        <v>224</v>
      </c>
      <c r="L770" s="138" t="s">
        <v>1001</v>
      </c>
      <c r="M770" s="141" t="s">
        <v>1002</v>
      </c>
    </row>
    <row r="771" spans="2:13" s="255" customFormat="1" ht="139.19999999999999" x14ac:dyDescent="0.25">
      <c r="B771" s="155">
        <v>814</v>
      </c>
      <c r="C771" s="137" t="s">
        <v>1016</v>
      </c>
      <c r="D771" s="139" t="s">
        <v>161</v>
      </c>
      <c r="E771" s="142" t="s">
        <v>1004</v>
      </c>
      <c r="F771" s="146" t="s">
        <v>1450</v>
      </c>
      <c r="G771" s="138" t="s">
        <v>166</v>
      </c>
      <c r="H771" s="165">
        <v>253341</v>
      </c>
      <c r="I771" s="138" t="s">
        <v>208</v>
      </c>
      <c r="J771" s="138">
        <v>310</v>
      </c>
      <c r="K771" s="138" t="s">
        <v>665</v>
      </c>
      <c r="L771" s="138" t="s">
        <v>1001</v>
      </c>
      <c r="M771" s="141" t="s">
        <v>1002</v>
      </c>
    </row>
    <row r="772" spans="2:13" s="255" customFormat="1" ht="69.599999999999994" x14ac:dyDescent="0.25">
      <c r="B772" s="155">
        <v>815</v>
      </c>
      <c r="C772" s="137" t="s">
        <v>1016</v>
      </c>
      <c r="D772" s="139" t="s">
        <v>161</v>
      </c>
      <c r="E772" s="142" t="s">
        <v>1004</v>
      </c>
      <c r="F772" s="146" t="s">
        <v>1454</v>
      </c>
      <c r="G772" s="138" t="s">
        <v>166</v>
      </c>
      <c r="H772" s="165">
        <v>7990064</v>
      </c>
      <c r="I772" s="138" t="s">
        <v>208</v>
      </c>
      <c r="J772" s="138">
        <v>310</v>
      </c>
      <c r="K772" s="138" t="s">
        <v>666</v>
      </c>
      <c r="L772" s="138" t="s">
        <v>1001</v>
      </c>
      <c r="M772" s="141" t="s">
        <v>1002</v>
      </c>
    </row>
    <row r="773" spans="2:13" s="255" customFormat="1" ht="87" x14ac:dyDescent="0.25">
      <c r="B773" s="155">
        <v>816</v>
      </c>
      <c r="C773" s="142" t="s">
        <v>997</v>
      </c>
      <c r="D773" s="139" t="s">
        <v>161</v>
      </c>
      <c r="E773" s="142" t="s">
        <v>1004</v>
      </c>
      <c r="F773" s="146" t="s">
        <v>1455</v>
      </c>
      <c r="G773" s="138" t="s">
        <v>166</v>
      </c>
      <c r="H773" s="165">
        <v>3029965</v>
      </c>
      <c r="I773" s="138" t="s">
        <v>208</v>
      </c>
      <c r="J773" s="138">
        <v>310</v>
      </c>
      <c r="K773" s="138" t="s">
        <v>1456</v>
      </c>
      <c r="L773" s="138" t="s">
        <v>1001</v>
      </c>
      <c r="M773" s="141" t="s">
        <v>1002</v>
      </c>
    </row>
    <row r="774" spans="2:13" s="255" customFormat="1" ht="52.2" x14ac:dyDescent="0.25">
      <c r="B774" s="155">
        <v>817</v>
      </c>
      <c r="C774" s="137" t="s">
        <v>992</v>
      </c>
      <c r="D774" s="139" t="s">
        <v>161</v>
      </c>
      <c r="E774" s="267" t="s">
        <v>1022</v>
      </c>
      <c r="F774" s="146" t="s">
        <v>1457</v>
      </c>
      <c r="G774" s="138" t="s">
        <v>166</v>
      </c>
      <c r="H774" s="165">
        <v>944339</v>
      </c>
      <c r="I774" s="138" t="s">
        <v>208</v>
      </c>
      <c r="J774" s="138">
        <v>310</v>
      </c>
      <c r="K774" s="138" t="s">
        <v>225</v>
      </c>
      <c r="L774" s="138" t="s">
        <v>1001</v>
      </c>
      <c r="M774" s="141" t="s">
        <v>1007</v>
      </c>
    </row>
    <row r="775" spans="2:13" s="255" customFormat="1" ht="87" x14ac:dyDescent="0.25">
      <c r="B775" s="155">
        <v>818</v>
      </c>
      <c r="C775" s="137" t="s">
        <v>992</v>
      </c>
      <c r="D775" s="139" t="s">
        <v>161</v>
      </c>
      <c r="E775" s="267" t="s">
        <v>1458</v>
      </c>
      <c r="F775" s="146" t="s">
        <v>1459</v>
      </c>
      <c r="G775" s="138" t="s">
        <v>166</v>
      </c>
      <c r="H775" s="165">
        <v>3029965</v>
      </c>
      <c r="I775" s="138" t="s">
        <v>208</v>
      </c>
      <c r="J775" s="138">
        <v>310</v>
      </c>
      <c r="K775" s="138" t="s">
        <v>1028</v>
      </c>
      <c r="L775" s="138" t="s">
        <v>1001</v>
      </c>
      <c r="M775" s="141" t="s">
        <v>1031</v>
      </c>
    </row>
    <row r="776" spans="2:13" s="255" customFormat="1" ht="69.599999999999994" x14ac:dyDescent="0.25">
      <c r="B776" s="155">
        <v>819</v>
      </c>
      <c r="C776" s="137" t="s">
        <v>1016</v>
      </c>
      <c r="D776" s="139" t="s">
        <v>161</v>
      </c>
      <c r="E776" s="267" t="s">
        <v>1458</v>
      </c>
      <c r="F776" s="146" t="s">
        <v>1460</v>
      </c>
      <c r="G776" s="138" t="s">
        <v>166</v>
      </c>
      <c r="H776" s="165">
        <v>2019977</v>
      </c>
      <c r="I776" s="138" t="s">
        <v>208</v>
      </c>
      <c r="J776" s="138">
        <v>310</v>
      </c>
      <c r="K776" s="138" t="s">
        <v>1461</v>
      </c>
      <c r="L776" s="138" t="s">
        <v>1001</v>
      </c>
      <c r="M776" s="141" t="s">
        <v>1007</v>
      </c>
    </row>
    <row r="777" spans="2:13" s="255" customFormat="1" ht="156.6" x14ac:dyDescent="0.25">
      <c r="B777" s="155">
        <v>820</v>
      </c>
      <c r="C777" s="137" t="s">
        <v>992</v>
      </c>
      <c r="D777" s="139" t="s">
        <v>161</v>
      </c>
      <c r="E777" s="267" t="s">
        <v>1022</v>
      </c>
      <c r="F777" s="146" t="s">
        <v>1457</v>
      </c>
      <c r="G777" s="138" t="s">
        <v>166</v>
      </c>
      <c r="H777" s="165">
        <v>1520049</v>
      </c>
      <c r="I777" s="138" t="s">
        <v>208</v>
      </c>
      <c r="J777" s="138">
        <v>310</v>
      </c>
      <c r="K777" s="138" t="s">
        <v>1462</v>
      </c>
      <c r="L777" s="138" t="s">
        <v>1001</v>
      </c>
      <c r="M777" s="267" t="s">
        <v>1463</v>
      </c>
    </row>
    <row r="778" spans="2:13" s="255" customFormat="1" ht="156.6" x14ac:dyDescent="0.25">
      <c r="B778" s="155">
        <v>821</v>
      </c>
      <c r="C778" s="142" t="s">
        <v>1464</v>
      </c>
      <c r="D778" s="139" t="s">
        <v>161</v>
      </c>
      <c r="E778" s="142" t="s">
        <v>1465</v>
      </c>
      <c r="F778" s="142" t="s">
        <v>1466</v>
      </c>
      <c r="G778" s="138" t="s">
        <v>166</v>
      </c>
      <c r="H778" s="165">
        <v>12624854</v>
      </c>
      <c r="I778" s="138" t="s">
        <v>208</v>
      </c>
      <c r="J778" s="138">
        <v>310</v>
      </c>
      <c r="K778" s="138" t="s">
        <v>1467</v>
      </c>
      <c r="L778" s="138" t="s">
        <v>1001</v>
      </c>
      <c r="M778" s="138" t="s">
        <v>1031</v>
      </c>
    </row>
    <row r="779" spans="2:13" s="255" customFormat="1" ht="52.2" x14ac:dyDescent="0.25">
      <c r="B779" s="155">
        <v>822</v>
      </c>
      <c r="C779" s="137" t="s">
        <v>992</v>
      </c>
      <c r="D779" s="139" t="s">
        <v>161</v>
      </c>
      <c r="E779" s="142" t="s">
        <v>1004</v>
      </c>
      <c r="F779" s="146" t="s">
        <v>1457</v>
      </c>
      <c r="G779" s="138" t="s">
        <v>166</v>
      </c>
      <c r="H779" s="165">
        <v>1009988</v>
      </c>
      <c r="I779" s="138" t="s">
        <v>208</v>
      </c>
      <c r="J779" s="138">
        <v>310</v>
      </c>
      <c r="K779" s="138" t="s">
        <v>218</v>
      </c>
      <c r="L779" s="138" t="s">
        <v>1001</v>
      </c>
      <c r="M779" s="141" t="s">
        <v>1002</v>
      </c>
    </row>
    <row r="780" spans="2:13" s="255" customFormat="1" ht="52.2" x14ac:dyDescent="0.25">
      <c r="B780" s="155">
        <v>823</v>
      </c>
      <c r="C780" s="137" t="s">
        <v>992</v>
      </c>
      <c r="D780" s="139" t="s">
        <v>161</v>
      </c>
      <c r="E780" s="142" t="s">
        <v>1004</v>
      </c>
      <c r="F780" s="146" t="s">
        <v>1457</v>
      </c>
      <c r="G780" s="138" t="s">
        <v>166</v>
      </c>
      <c r="H780" s="165">
        <v>2716622</v>
      </c>
      <c r="I780" s="138" t="s">
        <v>208</v>
      </c>
      <c r="J780" s="138">
        <v>310</v>
      </c>
      <c r="K780" s="138" t="s">
        <v>1366</v>
      </c>
      <c r="L780" s="138" t="s">
        <v>1001</v>
      </c>
      <c r="M780" s="141" t="s">
        <v>1002</v>
      </c>
    </row>
    <row r="781" spans="2:13" s="255" customFormat="1" ht="52.2" x14ac:dyDescent="0.25">
      <c r="B781" s="155">
        <v>824</v>
      </c>
      <c r="C781" s="137" t="s">
        <v>992</v>
      </c>
      <c r="D781" s="139" t="s">
        <v>161</v>
      </c>
      <c r="E781" s="142" t="s">
        <v>1004</v>
      </c>
      <c r="F781" s="146" t="s">
        <v>1457</v>
      </c>
      <c r="G781" s="138" t="s">
        <v>166</v>
      </c>
      <c r="H781" s="165">
        <v>1009988</v>
      </c>
      <c r="I781" s="138" t="s">
        <v>208</v>
      </c>
      <c r="J781" s="138">
        <v>310</v>
      </c>
      <c r="K781" s="138" t="s">
        <v>663</v>
      </c>
      <c r="L781" s="138" t="s">
        <v>1001</v>
      </c>
      <c r="M781" s="141" t="s">
        <v>1002</v>
      </c>
    </row>
    <row r="782" spans="2:13" s="255" customFormat="1" ht="69.599999999999994" x14ac:dyDescent="0.25">
      <c r="B782" s="155">
        <v>825</v>
      </c>
      <c r="C782" s="137" t="s">
        <v>1016</v>
      </c>
      <c r="D782" s="139" t="s">
        <v>161</v>
      </c>
      <c r="E782" s="142" t="s">
        <v>1004</v>
      </c>
      <c r="F782" s="146" t="s">
        <v>1468</v>
      </c>
      <c r="G782" s="138" t="s">
        <v>166</v>
      </c>
      <c r="H782" s="165">
        <v>1009988</v>
      </c>
      <c r="I782" s="138" t="s">
        <v>208</v>
      </c>
      <c r="J782" s="138">
        <v>310</v>
      </c>
      <c r="K782" s="138" t="s">
        <v>1469</v>
      </c>
      <c r="L782" s="138" t="s">
        <v>1001</v>
      </c>
      <c r="M782" s="141" t="s">
        <v>1031</v>
      </c>
    </row>
    <row r="783" spans="2:13" s="255" customFormat="1" ht="87" x14ac:dyDescent="0.25">
      <c r="B783" s="155">
        <v>826</v>
      </c>
      <c r="C783" s="142" t="s">
        <v>997</v>
      </c>
      <c r="D783" s="139" t="s">
        <v>161</v>
      </c>
      <c r="E783" s="142" t="s">
        <v>1004</v>
      </c>
      <c r="F783" s="142" t="s">
        <v>1444</v>
      </c>
      <c r="G783" s="138" t="s">
        <v>166</v>
      </c>
      <c r="H783" s="166">
        <v>626049</v>
      </c>
      <c r="I783" s="138" t="s">
        <v>208</v>
      </c>
      <c r="J783" s="138">
        <v>398</v>
      </c>
      <c r="K783" s="138" t="s">
        <v>1445</v>
      </c>
      <c r="L783" s="138" t="s">
        <v>1001</v>
      </c>
      <c r="M783" s="141" t="s">
        <v>1002</v>
      </c>
    </row>
    <row r="784" spans="2:13" s="255" customFormat="1" ht="156.6" x14ac:dyDescent="0.25">
      <c r="B784" s="155">
        <v>827</v>
      </c>
      <c r="C784" s="144" t="s">
        <v>1003</v>
      </c>
      <c r="D784" s="139" t="s">
        <v>161</v>
      </c>
      <c r="E784" s="142" t="s">
        <v>1004</v>
      </c>
      <c r="F784" s="145" t="s">
        <v>1448</v>
      </c>
      <c r="G784" s="138" t="s">
        <v>166</v>
      </c>
      <c r="H784" s="166">
        <v>1802788</v>
      </c>
      <c r="I784" s="138" t="s">
        <v>208</v>
      </c>
      <c r="J784" s="138">
        <v>398</v>
      </c>
      <c r="K784" s="138" t="s">
        <v>1006</v>
      </c>
      <c r="L784" s="138" t="s">
        <v>1001</v>
      </c>
      <c r="M784" s="141" t="s">
        <v>1007</v>
      </c>
    </row>
    <row r="785" spans="2:13" s="255" customFormat="1" ht="156.6" x14ac:dyDescent="0.25">
      <c r="B785" s="155">
        <v>828</v>
      </c>
      <c r="C785" s="144" t="s">
        <v>1003</v>
      </c>
      <c r="D785" s="139" t="s">
        <v>161</v>
      </c>
      <c r="E785" s="142" t="s">
        <v>1004</v>
      </c>
      <c r="F785" s="145" t="s">
        <v>1448</v>
      </c>
      <c r="G785" s="138" t="s">
        <v>166</v>
      </c>
      <c r="H785" s="166">
        <v>833563</v>
      </c>
      <c r="I785" s="138" t="s">
        <v>208</v>
      </c>
      <c r="J785" s="138">
        <v>398</v>
      </c>
      <c r="K785" s="138" t="s">
        <v>1449</v>
      </c>
      <c r="L785" s="138" t="s">
        <v>1001</v>
      </c>
      <c r="M785" s="141" t="s">
        <v>1007</v>
      </c>
    </row>
    <row r="786" spans="2:13" s="255" customFormat="1" ht="69.599999999999994" x14ac:dyDescent="0.25">
      <c r="B786" s="155">
        <v>829</v>
      </c>
      <c r="C786" s="137" t="s">
        <v>1016</v>
      </c>
      <c r="D786" s="139" t="s">
        <v>161</v>
      </c>
      <c r="E786" s="142" t="s">
        <v>1004</v>
      </c>
      <c r="F786" s="146" t="s">
        <v>1454</v>
      </c>
      <c r="G786" s="138" t="s">
        <v>166</v>
      </c>
      <c r="H786" s="166">
        <v>1014430</v>
      </c>
      <c r="I786" s="138" t="s">
        <v>208</v>
      </c>
      <c r="J786" s="138">
        <v>398</v>
      </c>
      <c r="K786" s="138" t="s">
        <v>666</v>
      </c>
      <c r="L786" s="138" t="s">
        <v>1001</v>
      </c>
      <c r="M786" s="141" t="s">
        <v>1002</v>
      </c>
    </row>
    <row r="787" spans="2:13" s="255" customFormat="1" ht="52.2" x14ac:dyDescent="0.25">
      <c r="B787" s="155">
        <v>830</v>
      </c>
      <c r="C787" s="137" t="s">
        <v>992</v>
      </c>
      <c r="D787" s="139" t="s">
        <v>161</v>
      </c>
      <c r="E787" s="267" t="s">
        <v>1022</v>
      </c>
      <c r="F787" s="146" t="s">
        <v>1457</v>
      </c>
      <c r="G787" s="138" t="s">
        <v>166</v>
      </c>
      <c r="H787" s="166">
        <v>500839</v>
      </c>
      <c r="I787" s="138" t="s">
        <v>208</v>
      </c>
      <c r="J787" s="138">
        <v>398</v>
      </c>
      <c r="K787" s="138" t="s">
        <v>225</v>
      </c>
      <c r="L787" s="138" t="s">
        <v>1001</v>
      </c>
      <c r="M787" s="141" t="s">
        <v>1007</v>
      </c>
    </row>
    <row r="788" spans="2:13" s="255" customFormat="1" ht="52.2" x14ac:dyDescent="0.25">
      <c r="B788" s="155">
        <v>831</v>
      </c>
      <c r="C788" s="137" t="s">
        <v>992</v>
      </c>
      <c r="D788" s="139" t="s">
        <v>161</v>
      </c>
      <c r="E788" s="142" t="s">
        <v>1004</v>
      </c>
      <c r="F788" s="146" t="s">
        <v>1470</v>
      </c>
      <c r="G788" s="138" t="s">
        <v>166</v>
      </c>
      <c r="H788" s="166">
        <v>939073</v>
      </c>
      <c r="I788" s="138" t="s">
        <v>208</v>
      </c>
      <c r="J788" s="138">
        <v>398</v>
      </c>
      <c r="K788" s="138" t="s">
        <v>1028</v>
      </c>
      <c r="L788" s="138" t="s">
        <v>1001</v>
      </c>
      <c r="M788" s="141" t="s">
        <v>1007</v>
      </c>
    </row>
    <row r="789" spans="2:13" s="255" customFormat="1" ht="156.6" x14ac:dyDescent="0.25">
      <c r="B789" s="155">
        <v>832</v>
      </c>
      <c r="C789" s="137" t="s">
        <v>992</v>
      </c>
      <c r="D789" s="139" t="s">
        <v>161</v>
      </c>
      <c r="E789" s="267" t="s">
        <v>1022</v>
      </c>
      <c r="F789" s="146" t="s">
        <v>1457</v>
      </c>
      <c r="G789" s="138" t="s">
        <v>166</v>
      </c>
      <c r="H789" s="166">
        <v>626049</v>
      </c>
      <c r="I789" s="138" t="s">
        <v>208</v>
      </c>
      <c r="J789" s="138">
        <v>398</v>
      </c>
      <c r="K789" s="138" t="s">
        <v>1462</v>
      </c>
      <c r="L789" s="138" t="s">
        <v>1001</v>
      </c>
      <c r="M789" s="267" t="s">
        <v>1463</v>
      </c>
    </row>
    <row r="790" spans="2:13" s="255" customFormat="1" ht="52.2" x14ac:dyDescent="0.25">
      <c r="B790" s="155">
        <v>833</v>
      </c>
      <c r="C790" s="137" t="s">
        <v>992</v>
      </c>
      <c r="D790" s="139" t="s">
        <v>161</v>
      </c>
      <c r="E790" s="142" t="s">
        <v>1004</v>
      </c>
      <c r="F790" s="146" t="s">
        <v>1457</v>
      </c>
      <c r="G790" s="138" t="s">
        <v>166</v>
      </c>
      <c r="H790" s="166">
        <v>313024</v>
      </c>
      <c r="I790" s="138" t="s">
        <v>208</v>
      </c>
      <c r="J790" s="138">
        <v>398</v>
      </c>
      <c r="K790" s="138" t="s">
        <v>663</v>
      </c>
      <c r="L790" s="138" t="s">
        <v>1001</v>
      </c>
      <c r="M790" s="141" t="s">
        <v>1002</v>
      </c>
    </row>
    <row r="791" spans="2:13" s="255" customFormat="1" ht="87" x14ac:dyDescent="0.25">
      <c r="B791" s="155">
        <v>834</v>
      </c>
      <c r="C791" s="142" t="s">
        <v>997</v>
      </c>
      <c r="D791" s="139" t="s">
        <v>161</v>
      </c>
      <c r="E791" s="142" t="s">
        <v>1004</v>
      </c>
      <c r="F791" s="142" t="s">
        <v>1444</v>
      </c>
      <c r="G791" s="138" t="s">
        <v>166</v>
      </c>
      <c r="H791" s="167">
        <v>1819529</v>
      </c>
      <c r="I791" s="138" t="s">
        <v>208</v>
      </c>
      <c r="J791" s="138">
        <v>382</v>
      </c>
      <c r="K791" s="138" t="s">
        <v>1445</v>
      </c>
      <c r="L791" s="138" t="s">
        <v>1001</v>
      </c>
      <c r="M791" s="141" t="s">
        <v>1002</v>
      </c>
    </row>
    <row r="792" spans="2:13" s="255" customFormat="1" ht="156.6" x14ac:dyDescent="0.25">
      <c r="B792" s="155">
        <v>835</v>
      </c>
      <c r="C792" s="144" t="s">
        <v>1003</v>
      </c>
      <c r="D792" s="139" t="s">
        <v>161</v>
      </c>
      <c r="E792" s="142" t="s">
        <v>1004</v>
      </c>
      <c r="F792" s="145" t="s">
        <v>1448</v>
      </c>
      <c r="G792" s="138" t="s">
        <v>166</v>
      </c>
      <c r="H792" s="167">
        <v>1000275</v>
      </c>
      <c r="I792" s="138" t="s">
        <v>208</v>
      </c>
      <c r="J792" s="138">
        <v>382</v>
      </c>
      <c r="K792" s="138" t="s">
        <v>1009</v>
      </c>
      <c r="L792" s="138" t="s">
        <v>1001</v>
      </c>
      <c r="M792" s="141" t="s">
        <v>1007</v>
      </c>
    </row>
    <row r="793" spans="2:13" s="255" customFormat="1" ht="156.6" x14ac:dyDescent="0.25">
      <c r="B793" s="155">
        <v>836</v>
      </c>
      <c r="C793" s="144" t="s">
        <v>1003</v>
      </c>
      <c r="D793" s="139" t="s">
        <v>161</v>
      </c>
      <c r="E793" s="142" t="s">
        <v>1004</v>
      </c>
      <c r="F793" s="145" t="s">
        <v>1448</v>
      </c>
      <c r="G793" s="138" t="s">
        <v>166</v>
      </c>
      <c r="H793" s="167">
        <v>833563</v>
      </c>
      <c r="I793" s="138" t="s">
        <v>208</v>
      </c>
      <c r="J793" s="138">
        <v>382</v>
      </c>
      <c r="K793" s="138" t="s">
        <v>1449</v>
      </c>
      <c r="L793" s="138" t="s">
        <v>1001</v>
      </c>
      <c r="M793" s="141" t="s">
        <v>1007</v>
      </c>
    </row>
    <row r="794" spans="2:13" s="255" customFormat="1" ht="69.599999999999994" x14ac:dyDescent="0.25">
      <c r="B794" s="155">
        <v>837</v>
      </c>
      <c r="C794" s="137" t="s">
        <v>1016</v>
      </c>
      <c r="D794" s="139" t="s">
        <v>161</v>
      </c>
      <c r="E794" s="142" t="s">
        <v>1004</v>
      </c>
      <c r="F794" s="146" t="s">
        <v>1454</v>
      </c>
      <c r="G794" s="138" t="s">
        <v>166</v>
      </c>
      <c r="H794" s="167">
        <v>2500000</v>
      </c>
      <c r="I794" s="138" t="s">
        <v>208</v>
      </c>
      <c r="J794" s="138">
        <v>382</v>
      </c>
      <c r="K794" s="138" t="s">
        <v>666</v>
      </c>
      <c r="L794" s="138" t="s">
        <v>1001</v>
      </c>
      <c r="M794" s="141" t="s">
        <v>1002</v>
      </c>
    </row>
    <row r="795" spans="2:13" s="255" customFormat="1" ht="156.6" x14ac:dyDescent="0.25">
      <c r="B795" s="155">
        <v>838</v>
      </c>
      <c r="C795" s="137" t="s">
        <v>992</v>
      </c>
      <c r="D795" s="139" t="s">
        <v>161</v>
      </c>
      <c r="E795" s="267" t="s">
        <v>1022</v>
      </c>
      <c r="F795" s="146" t="s">
        <v>1457</v>
      </c>
      <c r="G795" s="138" t="s">
        <v>166</v>
      </c>
      <c r="H795" s="167">
        <v>291125</v>
      </c>
      <c r="I795" s="138" t="s">
        <v>208</v>
      </c>
      <c r="J795" s="138">
        <v>382</v>
      </c>
      <c r="K795" s="138" t="s">
        <v>225</v>
      </c>
      <c r="L795" s="138" t="s">
        <v>1001</v>
      </c>
      <c r="M795" s="267" t="s">
        <v>1463</v>
      </c>
    </row>
    <row r="796" spans="2:13" s="255" customFormat="1" ht="52.2" x14ac:dyDescent="0.25">
      <c r="B796" s="155">
        <v>839</v>
      </c>
      <c r="C796" s="137" t="s">
        <v>992</v>
      </c>
      <c r="D796" s="139" t="s">
        <v>161</v>
      </c>
      <c r="E796" s="267" t="s">
        <v>1458</v>
      </c>
      <c r="F796" s="146" t="s">
        <v>1470</v>
      </c>
      <c r="G796" s="138" t="s">
        <v>166</v>
      </c>
      <c r="H796" s="167">
        <v>1083632</v>
      </c>
      <c r="I796" s="138" t="s">
        <v>208</v>
      </c>
      <c r="J796" s="138">
        <v>382</v>
      </c>
      <c r="K796" s="138" t="s">
        <v>1028</v>
      </c>
      <c r="L796" s="138" t="s">
        <v>1001</v>
      </c>
      <c r="M796" s="141" t="s">
        <v>1007</v>
      </c>
    </row>
    <row r="797" spans="2:13" s="255" customFormat="1" ht="156.6" x14ac:dyDescent="0.25">
      <c r="B797" s="155">
        <v>840</v>
      </c>
      <c r="C797" s="137" t="s">
        <v>992</v>
      </c>
      <c r="D797" s="139" t="s">
        <v>161</v>
      </c>
      <c r="E797" s="267" t="s">
        <v>1022</v>
      </c>
      <c r="F797" s="146" t="s">
        <v>1457</v>
      </c>
      <c r="G797" s="138" t="s">
        <v>166</v>
      </c>
      <c r="H797" s="167">
        <v>344255</v>
      </c>
      <c r="I797" s="138" t="s">
        <v>208</v>
      </c>
      <c r="J797" s="138">
        <v>382</v>
      </c>
      <c r="K797" s="138" t="s">
        <v>1462</v>
      </c>
      <c r="L797" s="138" t="s">
        <v>1001</v>
      </c>
      <c r="M797" s="267" t="s">
        <v>1463</v>
      </c>
    </row>
    <row r="798" spans="2:13" s="255" customFormat="1" ht="52.2" x14ac:dyDescent="0.25">
      <c r="B798" s="155">
        <v>841</v>
      </c>
      <c r="C798" s="137" t="s">
        <v>992</v>
      </c>
      <c r="D798" s="139" t="s">
        <v>161</v>
      </c>
      <c r="E798" s="142" t="s">
        <v>1004</v>
      </c>
      <c r="F798" s="146" t="s">
        <v>1457</v>
      </c>
      <c r="G798" s="138" t="s">
        <v>166</v>
      </c>
      <c r="H798" s="167">
        <v>214649</v>
      </c>
      <c r="I798" s="138" t="s">
        <v>208</v>
      </c>
      <c r="J798" s="138">
        <v>382</v>
      </c>
      <c r="K798" s="138" t="s">
        <v>663</v>
      </c>
      <c r="L798" s="138" t="s">
        <v>1001</v>
      </c>
      <c r="M798" s="141" t="s">
        <v>1002</v>
      </c>
    </row>
    <row r="799" spans="2:13" s="255" customFormat="1" ht="87" x14ac:dyDescent="0.25">
      <c r="B799" s="155">
        <v>842</v>
      </c>
      <c r="C799" s="144" t="s">
        <v>1003</v>
      </c>
      <c r="D799" s="139" t="s">
        <v>161</v>
      </c>
      <c r="E799" s="142" t="s">
        <v>1004</v>
      </c>
      <c r="F799" s="145" t="s">
        <v>1446</v>
      </c>
      <c r="G799" s="138" t="s">
        <v>166</v>
      </c>
      <c r="H799" s="168">
        <v>267075</v>
      </c>
      <c r="I799" s="138" t="s">
        <v>208</v>
      </c>
      <c r="J799" s="138">
        <v>393</v>
      </c>
      <c r="K799" s="138" t="s">
        <v>1447</v>
      </c>
      <c r="L799" s="138" t="s">
        <v>1001</v>
      </c>
      <c r="M799" s="141" t="s">
        <v>1007</v>
      </c>
    </row>
    <row r="800" spans="2:13" s="255" customFormat="1" ht="69.599999999999994" x14ac:dyDescent="0.25">
      <c r="B800" s="155">
        <v>843</v>
      </c>
      <c r="C800" s="137" t="s">
        <v>1016</v>
      </c>
      <c r="D800" s="139" t="s">
        <v>161</v>
      </c>
      <c r="E800" s="142" t="s">
        <v>1004</v>
      </c>
      <c r="F800" s="146" t="s">
        <v>1454</v>
      </c>
      <c r="G800" s="138" t="s">
        <v>166</v>
      </c>
      <c r="H800" s="168">
        <v>2659752</v>
      </c>
      <c r="I800" s="138" t="s">
        <v>208</v>
      </c>
      <c r="J800" s="138">
        <v>393</v>
      </c>
      <c r="K800" s="138" t="s">
        <v>666</v>
      </c>
      <c r="L800" s="138" t="s">
        <v>1001</v>
      </c>
      <c r="M800" s="141" t="s">
        <v>1002</v>
      </c>
    </row>
    <row r="801" spans="2:13" s="255" customFormat="1" ht="52.2" x14ac:dyDescent="0.25">
      <c r="B801" s="155">
        <v>844</v>
      </c>
      <c r="C801" s="137" t="s">
        <v>992</v>
      </c>
      <c r="D801" s="139" t="s">
        <v>161</v>
      </c>
      <c r="E801" s="267" t="s">
        <v>1022</v>
      </c>
      <c r="F801" s="146" t="s">
        <v>1457</v>
      </c>
      <c r="G801" s="138" t="s">
        <v>166</v>
      </c>
      <c r="H801" s="168">
        <v>348432</v>
      </c>
      <c r="I801" s="138" t="s">
        <v>208</v>
      </c>
      <c r="J801" s="138">
        <v>393</v>
      </c>
      <c r="K801" s="138" t="s">
        <v>225</v>
      </c>
      <c r="L801" s="138" t="s">
        <v>1001</v>
      </c>
      <c r="M801" s="141" t="s">
        <v>1007</v>
      </c>
    </row>
    <row r="802" spans="2:13" s="255" customFormat="1" ht="52.2" x14ac:dyDescent="0.25">
      <c r="B802" s="155">
        <v>845</v>
      </c>
      <c r="C802" s="137" t="s">
        <v>992</v>
      </c>
      <c r="D802" s="139" t="s">
        <v>161</v>
      </c>
      <c r="E802" s="142" t="s">
        <v>1004</v>
      </c>
      <c r="F802" s="146" t="s">
        <v>1470</v>
      </c>
      <c r="G802" s="138" t="s">
        <v>166</v>
      </c>
      <c r="H802" s="168">
        <v>2578395</v>
      </c>
      <c r="I802" s="138" t="s">
        <v>208</v>
      </c>
      <c r="J802" s="138">
        <v>393</v>
      </c>
      <c r="K802" s="138" t="s">
        <v>1028</v>
      </c>
      <c r="L802" s="138" t="s">
        <v>1001</v>
      </c>
      <c r="M802" s="141" t="s">
        <v>1007</v>
      </c>
    </row>
    <row r="803" spans="2:13" s="255" customFormat="1" ht="52.2" x14ac:dyDescent="0.25">
      <c r="B803" s="155">
        <v>846</v>
      </c>
      <c r="C803" s="137" t="s">
        <v>992</v>
      </c>
      <c r="D803" s="139" t="s">
        <v>161</v>
      </c>
      <c r="E803" s="142" t="s">
        <v>1004</v>
      </c>
      <c r="F803" s="146" t="s">
        <v>1457</v>
      </c>
      <c r="G803" s="138" t="s">
        <v>166</v>
      </c>
      <c r="H803" s="168">
        <v>557491</v>
      </c>
      <c r="I803" s="138" t="s">
        <v>208</v>
      </c>
      <c r="J803" s="138">
        <v>393</v>
      </c>
      <c r="K803" s="138" t="s">
        <v>218</v>
      </c>
      <c r="L803" s="138" t="s">
        <v>1001</v>
      </c>
      <c r="M803" s="141" t="s">
        <v>1002</v>
      </c>
    </row>
    <row r="804" spans="2:13" s="255" customFormat="1" ht="52.2" x14ac:dyDescent="0.25">
      <c r="B804" s="155">
        <v>847</v>
      </c>
      <c r="C804" s="137" t="s">
        <v>992</v>
      </c>
      <c r="D804" s="139" t="s">
        <v>161</v>
      </c>
      <c r="E804" s="142" t="s">
        <v>1004</v>
      </c>
      <c r="F804" s="146" t="s">
        <v>1457</v>
      </c>
      <c r="G804" s="138" t="s">
        <v>166</v>
      </c>
      <c r="H804" s="168">
        <v>557491</v>
      </c>
      <c r="I804" s="138" t="s">
        <v>208</v>
      </c>
      <c r="J804" s="138">
        <v>393</v>
      </c>
      <c r="K804" s="138" t="s">
        <v>1366</v>
      </c>
      <c r="L804" s="138" t="s">
        <v>1001</v>
      </c>
      <c r="M804" s="141" t="s">
        <v>1002</v>
      </c>
    </row>
    <row r="805" spans="2:13" s="255" customFormat="1" ht="87" x14ac:dyDescent="0.25">
      <c r="B805" s="155">
        <v>848</v>
      </c>
      <c r="C805" s="142" t="s">
        <v>997</v>
      </c>
      <c r="D805" s="139" t="s">
        <v>161</v>
      </c>
      <c r="E805" s="142" t="s">
        <v>1004</v>
      </c>
      <c r="F805" s="142" t="s">
        <v>1444</v>
      </c>
      <c r="G805" s="138" t="s">
        <v>166</v>
      </c>
      <c r="H805" s="167">
        <v>12339446</v>
      </c>
      <c r="I805" s="138" t="s">
        <v>208</v>
      </c>
      <c r="J805" s="138">
        <v>703</v>
      </c>
      <c r="K805" s="138" t="s">
        <v>1445</v>
      </c>
      <c r="L805" s="138" t="s">
        <v>1001</v>
      </c>
      <c r="M805" s="141" t="s">
        <v>1002</v>
      </c>
    </row>
    <row r="806" spans="2:13" s="255" customFormat="1" ht="87" x14ac:dyDescent="0.25">
      <c r="B806" s="155">
        <v>849</v>
      </c>
      <c r="C806" s="144" t="s">
        <v>1003</v>
      </c>
      <c r="D806" s="139" t="s">
        <v>161</v>
      </c>
      <c r="E806" s="142" t="s">
        <v>1004</v>
      </c>
      <c r="F806" s="145" t="s">
        <v>1446</v>
      </c>
      <c r="G806" s="138" t="s">
        <v>166</v>
      </c>
      <c r="H806" s="167">
        <v>12339446</v>
      </c>
      <c r="I806" s="138" t="s">
        <v>208</v>
      </c>
      <c r="J806" s="138">
        <v>703</v>
      </c>
      <c r="K806" s="138" t="s">
        <v>1447</v>
      </c>
      <c r="L806" s="138" t="s">
        <v>1001</v>
      </c>
      <c r="M806" s="141" t="s">
        <v>1007</v>
      </c>
    </row>
    <row r="807" spans="2:13" s="255" customFormat="1" ht="156.6" x14ac:dyDescent="0.25">
      <c r="B807" s="155">
        <v>850</v>
      </c>
      <c r="C807" s="144" t="s">
        <v>1003</v>
      </c>
      <c r="D807" s="139" t="s">
        <v>161</v>
      </c>
      <c r="E807" s="142" t="s">
        <v>1004</v>
      </c>
      <c r="F807" s="145" t="s">
        <v>1448</v>
      </c>
      <c r="G807" s="138" t="s">
        <v>166</v>
      </c>
      <c r="H807" s="167">
        <v>12339446</v>
      </c>
      <c r="I807" s="138" t="s">
        <v>208</v>
      </c>
      <c r="J807" s="138">
        <v>703</v>
      </c>
      <c r="K807" s="138" t="s">
        <v>1471</v>
      </c>
      <c r="L807" s="138" t="s">
        <v>1001</v>
      </c>
      <c r="M807" s="141" t="s">
        <v>1007</v>
      </c>
    </row>
    <row r="808" spans="2:13" s="255" customFormat="1" ht="139.19999999999999" x14ac:dyDescent="0.25">
      <c r="B808" s="155">
        <v>851</v>
      </c>
      <c r="C808" s="137" t="s">
        <v>992</v>
      </c>
      <c r="D808" s="139" t="s">
        <v>161</v>
      </c>
      <c r="E808" s="142" t="s">
        <v>1004</v>
      </c>
      <c r="F808" s="146" t="s">
        <v>1450</v>
      </c>
      <c r="G808" s="138" t="s">
        <v>166</v>
      </c>
      <c r="H808" s="167">
        <v>12339446</v>
      </c>
      <c r="I808" s="138" t="s">
        <v>208</v>
      </c>
      <c r="J808" s="138">
        <v>703</v>
      </c>
      <c r="K808" s="138" t="s">
        <v>223</v>
      </c>
      <c r="L808" s="138" t="s">
        <v>1001</v>
      </c>
      <c r="M808" s="141" t="s">
        <v>1007</v>
      </c>
    </row>
    <row r="809" spans="2:13" s="255" customFormat="1" ht="139.19999999999999" x14ac:dyDescent="0.25">
      <c r="B809" s="155">
        <v>852</v>
      </c>
      <c r="C809" s="137" t="s">
        <v>992</v>
      </c>
      <c r="D809" s="139" t="s">
        <v>161</v>
      </c>
      <c r="E809" s="142" t="s">
        <v>1004</v>
      </c>
      <c r="F809" s="146" t="s">
        <v>1450</v>
      </c>
      <c r="G809" s="138" t="s">
        <v>166</v>
      </c>
      <c r="H809" s="167">
        <v>12339446</v>
      </c>
      <c r="I809" s="138" t="s">
        <v>208</v>
      </c>
      <c r="J809" s="138">
        <v>703</v>
      </c>
      <c r="K809" s="138" t="s">
        <v>224</v>
      </c>
      <c r="L809" s="138" t="s">
        <v>1001</v>
      </c>
      <c r="M809" s="141" t="s">
        <v>1007</v>
      </c>
    </row>
    <row r="810" spans="2:13" s="255" customFormat="1" ht="69.599999999999994" x14ac:dyDescent="0.25">
      <c r="B810" s="155">
        <v>853</v>
      </c>
      <c r="C810" s="137" t="s">
        <v>1016</v>
      </c>
      <c r="D810" s="139" t="s">
        <v>161</v>
      </c>
      <c r="E810" s="142" t="s">
        <v>1004</v>
      </c>
      <c r="F810" s="146" t="s">
        <v>1454</v>
      </c>
      <c r="G810" s="138" t="s">
        <v>166</v>
      </c>
      <c r="H810" s="167">
        <v>12339446</v>
      </c>
      <c r="I810" s="138" t="s">
        <v>208</v>
      </c>
      <c r="J810" s="138">
        <v>703</v>
      </c>
      <c r="K810" s="138" t="s">
        <v>666</v>
      </c>
      <c r="L810" s="138" t="s">
        <v>1001</v>
      </c>
      <c r="M810" s="141" t="s">
        <v>1002</v>
      </c>
    </row>
    <row r="811" spans="2:13" s="255" customFormat="1" ht="87" x14ac:dyDescent="0.25">
      <c r="B811" s="155">
        <v>854</v>
      </c>
      <c r="C811" s="142" t="s">
        <v>997</v>
      </c>
      <c r="D811" s="139" t="s">
        <v>161</v>
      </c>
      <c r="E811" s="142" t="s">
        <v>1004</v>
      </c>
      <c r="F811" s="146" t="s">
        <v>1455</v>
      </c>
      <c r="G811" s="138" t="s">
        <v>166</v>
      </c>
      <c r="H811" s="167">
        <v>12339446</v>
      </c>
      <c r="I811" s="138" t="s">
        <v>208</v>
      </c>
      <c r="J811" s="138">
        <v>703</v>
      </c>
      <c r="K811" s="138" t="s">
        <v>1456</v>
      </c>
      <c r="L811" s="138" t="s">
        <v>1001</v>
      </c>
      <c r="M811" s="141" t="s">
        <v>1002</v>
      </c>
    </row>
    <row r="812" spans="2:13" s="255" customFormat="1" ht="52.2" x14ac:dyDescent="0.25">
      <c r="B812" s="155">
        <v>855</v>
      </c>
      <c r="C812" s="137" t="s">
        <v>992</v>
      </c>
      <c r="D812" s="139" t="s">
        <v>161</v>
      </c>
      <c r="E812" s="267" t="s">
        <v>1022</v>
      </c>
      <c r="F812" s="146" t="s">
        <v>1457</v>
      </c>
      <c r="G812" s="138" t="s">
        <v>166</v>
      </c>
      <c r="H812" s="167">
        <v>12339446</v>
      </c>
      <c r="I812" s="138" t="s">
        <v>208</v>
      </c>
      <c r="J812" s="138">
        <v>703</v>
      </c>
      <c r="K812" s="138" t="s">
        <v>225</v>
      </c>
      <c r="L812" s="138" t="s">
        <v>1001</v>
      </c>
      <c r="M812" s="141" t="s">
        <v>1007</v>
      </c>
    </row>
    <row r="813" spans="2:13" s="255" customFormat="1" ht="52.2" x14ac:dyDescent="0.25">
      <c r="B813" s="155">
        <v>856</v>
      </c>
      <c r="C813" s="137" t="s">
        <v>992</v>
      </c>
      <c r="D813" s="139" t="s">
        <v>161</v>
      </c>
      <c r="E813" s="267" t="s">
        <v>1458</v>
      </c>
      <c r="F813" s="146" t="s">
        <v>1470</v>
      </c>
      <c r="G813" s="138" t="s">
        <v>166</v>
      </c>
      <c r="H813" s="167">
        <v>12339446</v>
      </c>
      <c r="I813" s="138" t="s">
        <v>208</v>
      </c>
      <c r="J813" s="138">
        <v>703</v>
      </c>
      <c r="K813" s="138" t="s">
        <v>1028</v>
      </c>
      <c r="L813" s="138" t="s">
        <v>1001</v>
      </c>
      <c r="M813" s="141" t="s">
        <v>1007</v>
      </c>
    </row>
    <row r="814" spans="2:13" s="255" customFormat="1" ht="191.4" x14ac:dyDescent="0.25">
      <c r="B814" s="155">
        <v>857</v>
      </c>
      <c r="C814" s="137" t="s">
        <v>992</v>
      </c>
      <c r="D814" s="139" t="s">
        <v>161</v>
      </c>
      <c r="E814" s="267" t="s">
        <v>1022</v>
      </c>
      <c r="F814" s="146" t="s">
        <v>1457</v>
      </c>
      <c r="G814" s="138" t="s">
        <v>166</v>
      </c>
      <c r="H814" s="167">
        <v>12339446</v>
      </c>
      <c r="I814" s="138" t="s">
        <v>208</v>
      </c>
      <c r="J814" s="138">
        <v>703</v>
      </c>
      <c r="K814" s="138" t="s">
        <v>1462</v>
      </c>
      <c r="L814" s="138" t="s">
        <v>1001</v>
      </c>
      <c r="M814" s="267" t="s">
        <v>1472</v>
      </c>
    </row>
    <row r="815" spans="2:13" s="255" customFormat="1" ht="52.2" x14ac:dyDescent="0.25">
      <c r="B815" s="155">
        <v>858</v>
      </c>
      <c r="C815" s="137" t="s">
        <v>992</v>
      </c>
      <c r="D815" s="139" t="s">
        <v>161</v>
      </c>
      <c r="E815" s="142" t="s">
        <v>1004</v>
      </c>
      <c r="F815" s="146" t="s">
        <v>1457</v>
      </c>
      <c r="G815" s="138" t="s">
        <v>166</v>
      </c>
      <c r="H815" s="167">
        <v>12339446</v>
      </c>
      <c r="I815" s="138" t="s">
        <v>208</v>
      </c>
      <c r="J815" s="138">
        <v>703</v>
      </c>
      <c r="K815" s="138" t="s">
        <v>218</v>
      </c>
      <c r="L815" s="138" t="s">
        <v>1001</v>
      </c>
      <c r="M815" s="141" t="s">
        <v>1002</v>
      </c>
    </row>
    <row r="816" spans="2:13" s="255" customFormat="1" ht="52.2" x14ac:dyDescent="0.25">
      <c r="B816" s="155">
        <v>859</v>
      </c>
      <c r="C816" s="137" t="s">
        <v>992</v>
      </c>
      <c r="D816" s="139" t="s">
        <v>161</v>
      </c>
      <c r="E816" s="142" t="s">
        <v>1004</v>
      </c>
      <c r="F816" s="146" t="s">
        <v>1457</v>
      </c>
      <c r="G816" s="138" t="s">
        <v>166</v>
      </c>
      <c r="H816" s="167">
        <v>12339446</v>
      </c>
      <c r="I816" s="138" t="s">
        <v>208</v>
      </c>
      <c r="J816" s="138">
        <v>703</v>
      </c>
      <c r="K816" s="138" t="s">
        <v>1366</v>
      </c>
      <c r="L816" s="138" t="s">
        <v>1001</v>
      </c>
      <c r="M816" s="141" t="s">
        <v>1002</v>
      </c>
    </row>
    <row r="817" spans="2:13" s="255" customFormat="1" ht="52.2" x14ac:dyDescent="0.25">
      <c r="B817" s="155">
        <v>860</v>
      </c>
      <c r="C817" s="137" t="s">
        <v>992</v>
      </c>
      <c r="D817" s="139" t="s">
        <v>161</v>
      </c>
      <c r="E817" s="142" t="s">
        <v>1004</v>
      </c>
      <c r="F817" s="146" t="s">
        <v>1457</v>
      </c>
      <c r="G817" s="138" t="s">
        <v>166</v>
      </c>
      <c r="H817" s="167">
        <v>12339446</v>
      </c>
      <c r="I817" s="138" t="s">
        <v>208</v>
      </c>
      <c r="J817" s="138">
        <v>703</v>
      </c>
      <c r="K817" s="138" t="s">
        <v>663</v>
      </c>
      <c r="L817" s="138" t="s">
        <v>1001</v>
      </c>
      <c r="M817" s="141" t="s">
        <v>1002</v>
      </c>
    </row>
    <row r="818" spans="2:13" s="255" customFormat="1" ht="52.2" x14ac:dyDescent="0.25">
      <c r="B818" s="155">
        <v>861</v>
      </c>
      <c r="C818" s="137" t="s">
        <v>1016</v>
      </c>
      <c r="D818" s="139" t="s">
        <v>161</v>
      </c>
      <c r="E818" s="142" t="s">
        <v>1004</v>
      </c>
      <c r="F818" s="146" t="s">
        <v>1457</v>
      </c>
      <c r="G818" s="138" t="s">
        <v>166</v>
      </c>
      <c r="H818" s="167">
        <v>12339446</v>
      </c>
      <c r="I818" s="138" t="s">
        <v>208</v>
      </c>
      <c r="J818" s="138">
        <v>703</v>
      </c>
      <c r="K818" s="138" t="s">
        <v>1469</v>
      </c>
      <c r="L818" s="138" t="s">
        <v>1001</v>
      </c>
      <c r="M818" s="141" t="s">
        <v>1007</v>
      </c>
    </row>
    <row r="819" spans="2:13" s="255" customFormat="1" ht="87" x14ac:dyDescent="0.25">
      <c r="B819" s="155">
        <v>862</v>
      </c>
      <c r="C819" s="142" t="s">
        <v>997</v>
      </c>
      <c r="D819" s="139" t="s">
        <v>161</v>
      </c>
      <c r="E819" s="142" t="s">
        <v>1004</v>
      </c>
      <c r="F819" s="142" t="s">
        <v>1444</v>
      </c>
      <c r="G819" s="138" t="s">
        <v>166</v>
      </c>
      <c r="H819" s="143">
        <v>11678289</v>
      </c>
      <c r="I819" s="138" t="s">
        <v>208</v>
      </c>
      <c r="J819" s="138">
        <v>363</v>
      </c>
      <c r="K819" s="138" t="s">
        <v>1445</v>
      </c>
      <c r="L819" s="138" t="s">
        <v>1001</v>
      </c>
      <c r="M819" s="141" t="s">
        <v>1002</v>
      </c>
    </row>
    <row r="820" spans="2:13" s="255" customFormat="1" ht="87" x14ac:dyDescent="0.25">
      <c r="B820" s="155">
        <v>863</v>
      </c>
      <c r="C820" s="144" t="s">
        <v>1003</v>
      </c>
      <c r="D820" s="139" t="s">
        <v>161</v>
      </c>
      <c r="E820" s="142" t="s">
        <v>1004</v>
      </c>
      <c r="F820" s="145" t="s">
        <v>1446</v>
      </c>
      <c r="G820" s="138" t="s">
        <v>166</v>
      </c>
      <c r="H820" s="143">
        <v>3184990</v>
      </c>
      <c r="I820" s="138" t="s">
        <v>208</v>
      </c>
      <c r="J820" s="138">
        <v>363</v>
      </c>
      <c r="K820" s="138" t="s">
        <v>1447</v>
      </c>
      <c r="L820" s="138" t="s">
        <v>1001</v>
      </c>
      <c r="M820" s="141" t="s">
        <v>1007</v>
      </c>
    </row>
    <row r="821" spans="2:13" s="255" customFormat="1" ht="156.6" x14ac:dyDescent="0.25">
      <c r="B821" s="155">
        <v>864</v>
      </c>
      <c r="C821" s="144" t="s">
        <v>1003</v>
      </c>
      <c r="D821" s="139" t="s">
        <v>161</v>
      </c>
      <c r="E821" s="142" t="s">
        <v>1004</v>
      </c>
      <c r="F821" s="145" t="s">
        <v>1448</v>
      </c>
      <c r="G821" s="138" t="s">
        <v>166</v>
      </c>
      <c r="H821" s="143">
        <v>2123325</v>
      </c>
      <c r="I821" s="138" t="s">
        <v>208</v>
      </c>
      <c r="J821" s="138">
        <v>363</v>
      </c>
      <c r="K821" s="138" t="s">
        <v>1009</v>
      </c>
      <c r="L821" s="138" t="s">
        <v>1001</v>
      </c>
      <c r="M821" s="141" t="s">
        <v>1007</v>
      </c>
    </row>
    <row r="822" spans="2:13" s="255" customFormat="1" ht="156.6" x14ac:dyDescent="0.25">
      <c r="B822" s="155">
        <v>865</v>
      </c>
      <c r="C822" s="144" t="s">
        <v>1003</v>
      </c>
      <c r="D822" s="139" t="s">
        <v>161</v>
      </c>
      <c r="E822" s="142" t="s">
        <v>1004</v>
      </c>
      <c r="F822" s="145" t="s">
        <v>1448</v>
      </c>
      <c r="G822" s="138" t="s">
        <v>166</v>
      </c>
      <c r="H822" s="143">
        <v>1061663</v>
      </c>
      <c r="I822" s="138" t="s">
        <v>208</v>
      </c>
      <c r="J822" s="138">
        <v>363</v>
      </c>
      <c r="K822" s="138" t="s">
        <v>1449</v>
      </c>
      <c r="L822" s="138" t="s">
        <v>1001</v>
      </c>
      <c r="M822" s="141" t="s">
        <v>1007</v>
      </c>
    </row>
    <row r="823" spans="2:13" s="255" customFormat="1" ht="139.19999999999999" x14ac:dyDescent="0.25">
      <c r="B823" s="155">
        <v>866</v>
      </c>
      <c r="C823" s="137" t="s">
        <v>992</v>
      </c>
      <c r="D823" s="139" t="s">
        <v>161</v>
      </c>
      <c r="E823" s="142" t="s">
        <v>1004</v>
      </c>
      <c r="F823" s="146" t="s">
        <v>1450</v>
      </c>
      <c r="G823" s="138" t="s">
        <v>166</v>
      </c>
      <c r="H823" s="143">
        <v>2123325</v>
      </c>
      <c r="I823" s="138" t="s">
        <v>208</v>
      </c>
      <c r="J823" s="138">
        <v>363</v>
      </c>
      <c r="K823" s="138" t="s">
        <v>223</v>
      </c>
      <c r="L823" s="138" t="s">
        <v>1001</v>
      </c>
      <c r="M823" s="141" t="s">
        <v>1007</v>
      </c>
    </row>
    <row r="824" spans="2:13" s="255" customFormat="1" ht="139.19999999999999" x14ac:dyDescent="0.25">
      <c r="B824" s="155">
        <v>867</v>
      </c>
      <c r="C824" s="137" t="s">
        <v>992</v>
      </c>
      <c r="D824" s="139" t="s">
        <v>161</v>
      </c>
      <c r="E824" s="142" t="s">
        <v>1004</v>
      </c>
      <c r="F824" s="146" t="s">
        <v>1450</v>
      </c>
      <c r="G824" s="138" t="s">
        <v>166</v>
      </c>
      <c r="H824" s="143">
        <v>2654157</v>
      </c>
      <c r="I824" s="138" t="s">
        <v>208</v>
      </c>
      <c r="J824" s="138">
        <v>363</v>
      </c>
      <c r="K824" s="138" t="s">
        <v>224</v>
      </c>
      <c r="L824" s="138" t="s">
        <v>1001</v>
      </c>
      <c r="M824" s="141" t="s">
        <v>1007</v>
      </c>
    </row>
    <row r="825" spans="2:13" s="255" customFormat="1" ht="139.19999999999999" x14ac:dyDescent="0.25">
      <c r="B825" s="155">
        <v>868</v>
      </c>
      <c r="C825" s="137" t="s">
        <v>1016</v>
      </c>
      <c r="D825" s="139" t="s">
        <v>161</v>
      </c>
      <c r="E825" s="142" t="s">
        <v>1004</v>
      </c>
      <c r="F825" s="146" t="s">
        <v>1450</v>
      </c>
      <c r="G825" s="138" t="s">
        <v>166</v>
      </c>
      <c r="H825" s="143">
        <v>530831</v>
      </c>
      <c r="I825" s="138" t="s">
        <v>208</v>
      </c>
      <c r="J825" s="138">
        <v>363</v>
      </c>
      <c r="K825" s="138" t="s">
        <v>665</v>
      </c>
      <c r="L825" s="138" t="s">
        <v>1001</v>
      </c>
      <c r="M825" s="141" t="s">
        <v>1002</v>
      </c>
    </row>
    <row r="826" spans="2:13" s="255" customFormat="1" ht="69.599999999999994" x14ac:dyDescent="0.25">
      <c r="B826" s="155">
        <v>869</v>
      </c>
      <c r="C826" s="137" t="s">
        <v>1016</v>
      </c>
      <c r="D826" s="139" t="s">
        <v>161</v>
      </c>
      <c r="E826" s="142" t="s">
        <v>1004</v>
      </c>
      <c r="F826" s="146" t="s">
        <v>1454</v>
      </c>
      <c r="G826" s="138" t="s">
        <v>166</v>
      </c>
      <c r="H826" s="143">
        <v>4000000</v>
      </c>
      <c r="I826" s="138" t="s">
        <v>208</v>
      </c>
      <c r="J826" s="138">
        <v>363</v>
      </c>
      <c r="K826" s="138" t="s">
        <v>666</v>
      </c>
      <c r="L826" s="138" t="s">
        <v>1001</v>
      </c>
      <c r="M826" s="141" t="s">
        <v>1002</v>
      </c>
    </row>
    <row r="827" spans="2:13" s="255" customFormat="1" ht="87" x14ac:dyDescent="0.25">
      <c r="B827" s="155">
        <v>870</v>
      </c>
      <c r="C827" s="142" t="s">
        <v>997</v>
      </c>
      <c r="D827" s="139" t="s">
        <v>161</v>
      </c>
      <c r="E827" s="142" t="s">
        <v>1004</v>
      </c>
      <c r="F827" s="146" t="s">
        <v>1455</v>
      </c>
      <c r="G827" s="138" t="s">
        <v>166</v>
      </c>
      <c r="H827" s="143">
        <v>3715819</v>
      </c>
      <c r="I827" s="138" t="s">
        <v>208</v>
      </c>
      <c r="J827" s="138">
        <v>363</v>
      </c>
      <c r="K827" s="138" t="s">
        <v>1456</v>
      </c>
      <c r="L827" s="138" t="s">
        <v>1001</v>
      </c>
      <c r="M827" s="141" t="s">
        <v>1002</v>
      </c>
    </row>
    <row r="828" spans="2:13" s="255" customFormat="1" ht="52.2" x14ac:dyDescent="0.25">
      <c r="B828" s="155">
        <v>871</v>
      </c>
      <c r="C828" s="137" t="s">
        <v>992</v>
      </c>
      <c r="D828" s="139" t="s">
        <v>161</v>
      </c>
      <c r="E828" s="142" t="s">
        <v>1004</v>
      </c>
      <c r="F828" s="146" t="s">
        <v>1470</v>
      </c>
      <c r="G828" s="138" t="s">
        <v>166</v>
      </c>
      <c r="H828" s="143">
        <v>2123325</v>
      </c>
      <c r="I828" s="138" t="s">
        <v>208</v>
      </c>
      <c r="J828" s="138">
        <v>363</v>
      </c>
      <c r="K828" s="138" t="s">
        <v>1020</v>
      </c>
      <c r="L828" s="138" t="s">
        <v>1001</v>
      </c>
      <c r="M828" s="141" t="s">
        <v>1007</v>
      </c>
    </row>
    <row r="829" spans="2:13" s="255" customFormat="1" ht="52.2" x14ac:dyDescent="0.25">
      <c r="B829" s="155">
        <v>872</v>
      </c>
      <c r="C829" s="137" t="s">
        <v>992</v>
      </c>
      <c r="D829" s="139" t="s">
        <v>161</v>
      </c>
      <c r="E829" s="267" t="s">
        <v>1022</v>
      </c>
      <c r="F829" s="146" t="s">
        <v>1457</v>
      </c>
      <c r="G829" s="138" t="s">
        <v>166</v>
      </c>
      <c r="H829" s="143">
        <v>1061663</v>
      </c>
      <c r="I829" s="138" t="s">
        <v>208</v>
      </c>
      <c r="J829" s="138">
        <v>363</v>
      </c>
      <c r="K829" s="138" t="s">
        <v>225</v>
      </c>
      <c r="L829" s="138" t="s">
        <v>1001</v>
      </c>
      <c r="M829" s="141" t="s">
        <v>1007</v>
      </c>
    </row>
    <row r="830" spans="2:13" s="255" customFormat="1" ht="52.2" x14ac:dyDescent="0.25">
      <c r="B830" s="155">
        <v>873</v>
      </c>
      <c r="C830" s="137" t="s">
        <v>992</v>
      </c>
      <c r="D830" s="139" t="s">
        <v>161</v>
      </c>
      <c r="E830" s="267" t="s">
        <v>1458</v>
      </c>
      <c r="F830" s="146" t="s">
        <v>1470</v>
      </c>
      <c r="G830" s="138" t="s">
        <v>166</v>
      </c>
      <c r="H830" s="143">
        <v>2123325</v>
      </c>
      <c r="I830" s="138" t="s">
        <v>208</v>
      </c>
      <c r="J830" s="138">
        <v>363</v>
      </c>
      <c r="K830" s="138" t="s">
        <v>1028</v>
      </c>
      <c r="L830" s="138" t="s">
        <v>1001</v>
      </c>
      <c r="M830" s="141" t="s">
        <v>1007</v>
      </c>
    </row>
    <row r="831" spans="2:13" s="255" customFormat="1" ht="191.4" x14ac:dyDescent="0.25">
      <c r="B831" s="155">
        <v>874</v>
      </c>
      <c r="C831" s="137" t="s">
        <v>992</v>
      </c>
      <c r="D831" s="139" t="s">
        <v>161</v>
      </c>
      <c r="E831" s="267" t="s">
        <v>1022</v>
      </c>
      <c r="F831" s="146" t="s">
        <v>1457</v>
      </c>
      <c r="G831" s="138" t="s">
        <v>166</v>
      </c>
      <c r="H831" s="143">
        <v>1910993</v>
      </c>
      <c r="I831" s="138" t="s">
        <v>208</v>
      </c>
      <c r="J831" s="138">
        <v>363</v>
      </c>
      <c r="K831" s="138" t="s">
        <v>1462</v>
      </c>
      <c r="L831" s="138" t="s">
        <v>1001</v>
      </c>
      <c r="M831" s="267" t="s">
        <v>1472</v>
      </c>
    </row>
    <row r="832" spans="2:13" s="255" customFormat="1" ht="261" x14ac:dyDescent="0.25">
      <c r="B832" s="155">
        <v>875</v>
      </c>
      <c r="C832" s="142" t="s">
        <v>1464</v>
      </c>
      <c r="D832" s="139" t="s">
        <v>161</v>
      </c>
      <c r="E832" s="142" t="s">
        <v>1473</v>
      </c>
      <c r="F832" s="142" t="s">
        <v>1474</v>
      </c>
      <c r="G832" s="138" t="s">
        <v>166</v>
      </c>
      <c r="H832" s="169" t="s">
        <v>1475</v>
      </c>
      <c r="I832" s="138" t="s">
        <v>208</v>
      </c>
      <c r="J832" s="138">
        <v>363</v>
      </c>
      <c r="K832" s="138" t="s">
        <v>1467</v>
      </c>
      <c r="L832" s="138" t="s">
        <v>1001</v>
      </c>
      <c r="M832" s="138" t="s">
        <v>1476</v>
      </c>
    </row>
    <row r="833" spans="2:13" s="255" customFormat="1" ht="52.2" x14ac:dyDescent="0.25">
      <c r="B833" s="155">
        <v>876</v>
      </c>
      <c r="C833" s="137" t="s">
        <v>992</v>
      </c>
      <c r="D833" s="139" t="s">
        <v>161</v>
      </c>
      <c r="E833" s="142" t="s">
        <v>1004</v>
      </c>
      <c r="F833" s="146" t="s">
        <v>1457</v>
      </c>
      <c r="G833" s="138" t="s">
        <v>166</v>
      </c>
      <c r="H833" s="143">
        <v>2654157</v>
      </c>
      <c r="I833" s="138" t="s">
        <v>208</v>
      </c>
      <c r="J833" s="138">
        <v>363</v>
      </c>
      <c r="K833" s="138" t="s">
        <v>218</v>
      </c>
      <c r="L833" s="138" t="s">
        <v>1001</v>
      </c>
      <c r="M833" s="141" t="s">
        <v>1002</v>
      </c>
    </row>
    <row r="834" spans="2:13" s="255" customFormat="1" ht="52.2" x14ac:dyDescent="0.25">
      <c r="B834" s="155">
        <v>877</v>
      </c>
      <c r="C834" s="137" t="s">
        <v>992</v>
      </c>
      <c r="D834" s="139" t="s">
        <v>161</v>
      </c>
      <c r="E834" s="142" t="s">
        <v>1004</v>
      </c>
      <c r="F834" s="146" t="s">
        <v>1457</v>
      </c>
      <c r="G834" s="138" t="s">
        <v>166</v>
      </c>
      <c r="H834" s="143">
        <v>2123325</v>
      </c>
      <c r="I834" s="138" t="s">
        <v>208</v>
      </c>
      <c r="J834" s="138">
        <v>363</v>
      </c>
      <c r="K834" s="138" t="s">
        <v>1366</v>
      </c>
      <c r="L834" s="138" t="s">
        <v>1001</v>
      </c>
      <c r="M834" s="141" t="s">
        <v>1002</v>
      </c>
    </row>
    <row r="835" spans="2:13" s="255" customFormat="1" ht="52.2" x14ac:dyDescent="0.25">
      <c r="B835" s="155">
        <v>878</v>
      </c>
      <c r="C835" s="137" t="s">
        <v>992</v>
      </c>
      <c r="D835" s="139" t="s">
        <v>161</v>
      </c>
      <c r="E835" s="142" t="s">
        <v>1004</v>
      </c>
      <c r="F835" s="146" t="s">
        <v>1457</v>
      </c>
      <c r="G835" s="138" t="s">
        <v>166</v>
      </c>
      <c r="H835" s="143">
        <v>853750</v>
      </c>
      <c r="I835" s="138" t="s">
        <v>208</v>
      </c>
      <c r="J835" s="138">
        <v>363</v>
      </c>
      <c r="K835" s="138" t="s">
        <v>663</v>
      </c>
      <c r="L835" s="138" t="s">
        <v>1001</v>
      </c>
      <c r="M835" s="141" t="s">
        <v>1002</v>
      </c>
    </row>
    <row r="836" spans="2:13" s="255" customFormat="1" ht="87" x14ac:dyDescent="0.25">
      <c r="B836" s="155">
        <v>879</v>
      </c>
      <c r="C836" s="142" t="s">
        <v>997</v>
      </c>
      <c r="D836" s="139" t="s">
        <v>161</v>
      </c>
      <c r="E836" s="142" t="s">
        <v>1004</v>
      </c>
      <c r="F836" s="142" t="s">
        <v>1444</v>
      </c>
      <c r="G836" s="138" t="s">
        <v>166</v>
      </c>
      <c r="H836" s="143">
        <v>5798172</v>
      </c>
      <c r="I836" s="138" t="s">
        <v>208</v>
      </c>
      <c r="J836" s="138">
        <v>372</v>
      </c>
      <c r="K836" s="138" t="s">
        <v>1445</v>
      </c>
      <c r="L836" s="138" t="s">
        <v>1001</v>
      </c>
      <c r="M836" s="141" t="s">
        <v>1002</v>
      </c>
    </row>
    <row r="837" spans="2:13" s="255" customFormat="1" ht="87" x14ac:dyDescent="0.25">
      <c r="B837" s="155">
        <v>880</v>
      </c>
      <c r="C837" s="144" t="s">
        <v>1003</v>
      </c>
      <c r="D837" s="139" t="s">
        <v>161</v>
      </c>
      <c r="E837" s="142" t="s">
        <v>1004</v>
      </c>
      <c r="F837" s="145" t="s">
        <v>1446</v>
      </c>
      <c r="G837" s="138" t="s">
        <v>166</v>
      </c>
      <c r="H837" s="143">
        <v>6806549</v>
      </c>
      <c r="I837" s="138" t="s">
        <v>208</v>
      </c>
      <c r="J837" s="138">
        <v>372</v>
      </c>
      <c r="K837" s="138" t="s">
        <v>1447</v>
      </c>
      <c r="L837" s="138" t="s">
        <v>1001</v>
      </c>
      <c r="M837" s="141" t="s">
        <v>1007</v>
      </c>
    </row>
    <row r="838" spans="2:13" s="255" customFormat="1" ht="243.6" x14ac:dyDescent="0.25">
      <c r="B838" s="155">
        <v>881</v>
      </c>
      <c r="C838" s="137" t="s">
        <v>1016</v>
      </c>
      <c r="D838" s="139" t="s">
        <v>161</v>
      </c>
      <c r="E838" s="142" t="s">
        <v>1004</v>
      </c>
      <c r="F838" s="145" t="s">
        <v>1477</v>
      </c>
      <c r="G838" s="138" t="s">
        <v>166</v>
      </c>
      <c r="H838" s="143">
        <v>3529322</v>
      </c>
      <c r="I838" s="138" t="s">
        <v>208</v>
      </c>
      <c r="J838" s="138">
        <v>372</v>
      </c>
      <c r="K838" s="138" t="s">
        <v>1452</v>
      </c>
      <c r="L838" s="138" t="s">
        <v>1001</v>
      </c>
      <c r="M838" s="141" t="s">
        <v>1478</v>
      </c>
    </row>
    <row r="839" spans="2:13" s="255" customFormat="1" ht="139.19999999999999" x14ac:dyDescent="0.25">
      <c r="B839" s="155">
        <v>882</v>
      </c>
      <c r="C839" s="137" t="s">
        <v>992</v>
      </c>
      <c r="D839" s="139" t="s">
        <v>161</v>
      </c>
      <c r="E839" s="142" t="s">
        <v>1004</v>
      </c>
      <c r="F839" s="146" t="s">
        <v>1450</v>
      </c>
      <c r="G839" s="138" t="s">
        <v>166</v>
      </c>
      <c r="H839" s="143">
        <v>5345336</v>
      </c>
      <c r="I839" s="138" t="s">
        <v>208</v>
      </c>
      <c r="J839" s="138">
        <v>372</v>
      </c>
      <c r="K839" s="138" t="s">
        <v>224</v>
      </c>
      <c r="L839" s="138" t="s">
        <v>1001</v>
      </c>
      <c r="M839" s="141" t="s">
        <v>1007</v>
      </c>
    </row>
    <row r="840" spans="2:13" s="255" customFormat="1" ht="69.599999999999994" x14ac:dyDescent="0.25">
      <c r="B840" s="155">
        <v>883</v>
      </c>
      <c r="C840" s="137" t="s">
        <v>1016</v>
      </c>
      <c r="D840" s="139" t="s">
        <v>161</v>
      </c>
      <c r="E840" s="142" t="s">
        <v>1004</v>
      </c>
      <c r="F840" s="146" t="s">
        <v>1454</v>
      </c>
      <c r="G840" s="138" t="s">
        <v>166</v>
      </c>
      <c r="H840" s="143">
        <v>3753107</v>
      </c>
      <c r="I840" s="138" t="s">
        <v>208</v>
      </c>
      <c r="J840" s="138">
        <v>372</v>
      </c>
      <c r="K840" s="138" t="s">
        <v>666</v>
      </c>
      <c r="L840" s="138" t="s">
        <v>1001</v>
      </c>
      <c r="M840" s="141" t="s">
        <v>1002</v>
      </c>
    </row>
    <row r="841" spans="2:13" s="255" customFormat="1" ht="52.2" x14ac:dyDescent="0.25">
      <c r="B841" s="155">
        <v>884</v>
      </c>
      <c r="C841" s="137" t="s">
        <v>992</v>
      </c>
      <c r="D841" s="139" t="s">
        <v>161</v>
      </c>
      <c r="E841" s="267" t="s">
        <v>1022</v>
      </c>
      <c r="F841" s="146" t="s">
        <v>1457</v>
      </c>
      <c r="G841" s="138" t="s">
        <v>166</v>
      </c>
      <c r="H841" s="143">
        <v>1008378</v>
      </c>
      <c r="I841" s="138" t="s">
        <v>208</v>
      </c>
      <c r="J841" s="138">
        <v>372</v>
      </c>
      <c r="K841" s="138" t="s">
        <v>225</v>
      </c>
      <c r="L841" s="138" t="s">
        <v>1001</v>
      </c>
      <c r="M841" s="141" t="s">
        <v>1007</v>
      </c>
    </row>
    <row r="842" spans="2:13" s="255" customFormat="1" ht="52.2" x14ac:dyDescent="0.25">
      <c r="B842" s="155">
        <v>885</v>
      </c>
      <c r="C842" s="137" t="s">
        <v>992</v>
      </c>
      <c r="D842" s="139" t="s">
        <v>161</v>
      </c>
      <c r="E842" s="267" t="s">
        <v>1458</v>
      </c>
      <c r="F842" s="146" t="s">
        <v>1470</v>
      </c>
      <c r="G842" s="138" t="s">
        <v>166</v>
      </c>
      <c r="H842" s="143">
        <v>2047007</v>
      </c>
      <c r="I842" s="138" t="s">
        <v>208</v>
      </c>
      <c r="J842" s="138">
        <v>372</v>
      </c>
      <c r="K842" s="138" t="s">
        <v>1028</v>
      </c>
      <c r="L842" s="138" t="s">
        <v>1001</v>
      </c>
      <c r="M842" s="141" t="s">
        <v>1007</v>
      </c>
    </row>
    <row r="843" spans="2:13" s="255" customFormat="1" ht="156.6" x14ac:dyDescent="0.25">
      <c r="B843" s="155">
        <v>886</v>
      </c>
      <c r="C843" s="137" t="s">
        <v>992</v>
      </c>
      <c r="D843" s="139" t="s">
        <v>161</v>
      </c>
      <c r="E843" s="267" t="s">
        <v>1022</v>
      </c>
      <c r="F843" s="146" t="s">
        <v>1457</v>
      </c>
      <c r="G843" s="138" t="s">
        <v>166</v>
      </c>
      <c r="H843" s="143">
        <v>1008378</v>
      </c>
      <c r="I843" s="138" t="s">
        <v>208</v>
      </c>
      <c r="J843" s="138">
        <v>372</v>
      </c>
      <c r="K843" s="138" t="s">
        <v>1462</v>
      </c>
      <c r="L843" s="138" t="s">
        <v>1001</v>
      </c>
      <c r="M843" s="267" t="s">
        <v>1463</v>
      </c>
    </row>
    <row r="844" spans="2:13" s="255" customFormat="1" ht="52.2" x14ac:dyDescent="0.25">
      <c r="B844" s="155">
        <v>887</v>
      </c>
      <c r="C844" s="137" t="s">
        <v>992</v>
      </c>
      <c r="D844" s="139" t="s">
        <v>161</v>
      </c>
      <c r="E844" s="142" t="s">
        <v>1004</v>
      </c>
      <c r="F844" s="146" t="s">
        <v>1457</v>
      </c>
      <c r="G844" s="138" t="s">
        <v>166</v>
      </c>
      <c r="H844" s="143">
        <v>122000</v>
      </c>
      <c r="I844" s="138" t="s">
        <v>208</v>
      </c>
      <c r="J844" s="138">
        <v>372</v>
      </c>
      <c r="K844" s="138" t="s">
        <v>218</v>
      </c>
      <c r="L844" s="138" t="s">
        <v>1001</v>
      </c>
      <c r="M844" s="141" t="s">
        <v>1002</v>
      </c>
    </row>
    <row r="845" spans="2:13" s="255" customFormat="1" ht="52.2" x14ac:dyDescent="0.25">
      <c r="B845" s="155">
        <v>888</v>
      </c>
      <c r="C845" s="137" t="s">
        <v>992</v>
      </c>
      <c r="D845" s="139" t="s">
        <v>161</v>
      </c>
      <c r="E845" s="142" t="s">
        <v>1004</v>
      </c>
      <c r="F845" s="146" t="s">
        <v>1457</v>
      </c>
      <c r="G845" s="138" t="s">
        <v>166</v>
      </c>
      <c r="H845" s="143">
        <v>289328</v>
      </c>
      <c r="I845" s="138" t="s">
        <v>208</v>
      </c>
      <c r="J845" s="138">
        <v>372</v>
      </c>
      <c r="K845" s="138" t="s">
        <v>1366</v>
      </c>
      <c r="L845" s="138" t="s">
        <v>1001</v>
      </c>
      <c r="M845" s="141" t="s">
        <v>1002</v>
      </c>
    </row>
    <row r="846" spans="2:13" s="255" customFormat="1" ht="52.2" x14ac:dyDescent="0.25">
      <c r="B846" s="155">
        <v>889</v>
      </c>
      <c r="C846" s="137" t="s">
        <v>992</v>
      </c>
      <c r="D846" s="139" t="s">
        <v>161</v>
      </c>
      <c r="E846" s="142" t="s">
        <v>1004</v>
      </c>
      <c r="F846" s="146" t="s">
        <v>1457</v>
      </c>
      <c r="G846" s="138" t="s">
        <v>166</v>
      </c>
      <c r="H846" s="143">
        <v>350000</v>
      </c>
      <c r="I846" s="138" t="s">
        <v>208</v>
      </c>
      <c r="J846" s="138">
        <v>372</v>
      </c>
      <c r="K846" s="138" t="s">
        <v>663</v>
      </c>
      <c r="L846" s="138" t="s">
        <v>1001</v>
      </c>
      <c r="M846" s="141" t="s">
        <v>1002</v>
      </c>
    </row>
    <row r="847" spans="2:13" s="255" customFormat="1" ht="87" x14ac:dyDescent="0.25">
      <c r="B847" s="155">
        <v>890</v>
      </c>
      <c r="C847" s="142" t="s">
        <v>997</v>
      </c>
      <c r="D847" s="139" t="s">
        <v>161</v>
      </c>
      <c r="E847" s="142" t="s">
        <v>1004</v>
      </c>
      <c r="F847" s="142" t="s">
        <v>1444</v>
      </c>
      <c r="G847" s="138" t="s">
        <v>166</v>
      </c>
      <c r="H847" s="170">
        <v>15038182</v>
      </c>
      <c r="I847" s="138" t="s">
        <v>208</v>
      </c>
      <c r="J847" s="138">
        <v>364</v>
      </c>
      <c r="K847" s="138" t="s">
        <v>1445</v>
      </c>
      <c r="L847" s="138" t="s">
        <v>1001</v>
      </c>
      <c r="M847" s="141" t="s">
        <v>1002</v>
      </c>
    </row>
    <row r="848" spans="2:13" s="255" customFormat="1" ht="87" x14ac:dyDescent="0.25">
      <c r="B848" s="155">
        <v>891</v>
      </c>
      <c r="C848" s="144" t="s">
        <v>1003</v>
      </c>
      <c r="D848" s="139" t="s">
        <v>161</v>
      </c>
      <c r="E848" s="142" t="s">
        <v>1004</v>
      </c>
      <c r="F848" s="145" t="s">
        <v>1446</v>
      </c>
      <c r="G848" s="138" t="s">
        <v>166</v>
      </c>
      <c r="H848" s="170">
        <v>7076792</v>
      </c>
      <c r="I848" s="138" t="s">
        <v>208</v>
      </c>
      <c r="J848" s="138">
        <v>364</v>
      </c>
      <c r="K848" s="138" t="s">
        <v>1447</v>
      </c>
      <c r="L848" s="138" t="s">
        <v>1001</v>
      </c>
      <c r="M848" s="141" t="s">
        <v>1007</v>
      </c>
    </row>
    <row r="849" spans="2:13" s="255" customFormat="1" ht="156.6" x14ac:dyDescent="0.25">
      <c r="B849" s="155">
        <v>892</v>
      </c>
      <c r="C849" s="144" t="s">
        <v>1003</v>
      </c>
      <c r="D849" s="139" t="s">
        <v>161</v>
      </c>
      <c r="E849" s="142" t="s">
        <v>1004</v>
      </c>
      <c r="F849" s="145" t="s">
        <v>1448</v>
      </c>
      <c r="G849" s="138" t="s">
        <v>166</v>
      </c>
      <c r="H849" s="170">
        <v>1769198</v>
      </c>
      <c r="I849" s="138" t="s">
        <v>208</v>
      </c>
      <c r="J849" s="138">
        <v>364</v>
      </c>
      <c r="K849" s="138" t="s">
        <v>1009</v>
      </c>
      <c r="L849" s="138" t="s">
        <v>1001</v>
      </c>
      <c r="M849" s="141" t="s">
        <v>1007</v>
      </c>
    </row>
    <row r="850" spans="2:13" s="255" customFormat="1" ht="156.6" x14ac:dyDescent="0.25">
      <c r="B850" s="155">
        <v>893</v>
      </c>
      <c r="C850" s="144" t="s">
        <v>1003</v>
      </c>
      <c r="D850" s="139" t="s">
        <v>161</v>
      </c>
      <c r="E850" s="142" t="s">
        <v>1004</v>
      </c>
      <c r="F850" s="145" t="s">
        <v>1448</v>
      </c>
      <c r="G850" s="138" t="s">
        <v>166</v>
      </c>
      <c r="H850" s="170">
        <v>1769198</v>
      </c>
      <c r="I850" s="138" t="s">
        <v>208</v>
      </c>
      <c r="J850" s="138">
        <v>364</v>
      </c>
      <c r="K850" s="138" t="s">
        <v>1449</v>
      </c>
      <c r="L850" s="138" t="s">
        <v>1001</v>
      </c>
      <c r="M850" s="141" t="s">
        <v>1007</v>
      </c>
    </row>
    <row r="851" spans="2:13" s="255" customFormat="1" ht="139.19999999999999" x14ac:dyDescent="0.25">
      <c r="B851" s="155">
        <v>894</v>
      </c>
      <c r="C851" s="137" t="s">
        <v>992</v>
      </c>
      <c r="D851" s="139" t="s">
        <v>161</v>
      </c>
      <c r="E851" s="142" t="s">
        <v>1004</v>
      </c>
      <c r="F851" s="146" t="s">
        <v>1450</v>
      </c>
      <c r="G851" s="138" t="s">
        <v>166</v>
      </c>
      <c r="H851" s="170">
        <v>3546836</v>
      </c>
      <c r="I851" s="138" t="s">
        <v>208</v>
      </c>
      <c r="J851" s="138">
        <v>364</v>
      </c>
      <c r="K851" s="138" t="s">
        <v>223</v>
      </c>
      <c r="L851" s="138" t="s">
        <v>1001</v>
      </c>
      <c r="M851" s="141" t="s">
        <v>1002</v>
      </c>
    </row>
    <row r="852" spans="2:13" s="255" customFormat="1" ht="226.2" x14ac:dyDescent="0.25">
      <c r="B852" s="155">
        <v>895</v>
      </c>
      <c r="C852" s="137" t="s">
        <v>1016</v>
      </c>
      <c r="D852" s="139" t="s">
        <v>161</v>
      </c>
      <c r="E852" s="142" t="s">
        <v>1004</v>
      </c>
      <c r="F852" s="145" t="s">
        <v>1479</v>
      </c>
      <c r="G852" s="138" t="s">
        <v>166</v>
      </c>
      <c r="H852" s="170">
        <v>15922781</v>
      </c>
      <c r="I852" s="138" t="s">
        <v>208</v>
      </c>
      <c r="J852" s="138">
        <v>364</v>
      </c>
      <c r="K852" s="138" t="s">
        <v>1452</v>
      </c>
      <c r="L852" s="138" t="s">
        <v>1001</v>
      </c>
      <c r="M852" s="141" t="s">
        <v>1002</v>
      </c>
    </row>
    <row r="853" spans="2:13" s="255" customFormat="1" ht="139.19999999999999" x14ac:dyDescent="0.25">
      <c r="B853" s="155">
        <v>896</v>
      </c>
      <c r="C853" s="137" t="s">
        <v>992</v>
      </c>
      <c r="D853" s="139" t="s">
        <v>161</v>
      </c>
      <c r="E853" s="142" t="s">
        <v>1004</v>
      </c>
      <c r="F853" s="146" t="s">
        <v>1450</v>
      </c>
      <c r="G853" s="138" t="s">
        <v>166</v>
      </c>
      <c r="H853" s="170">
        <v>10640506</v>
      </c>
      <c r="I853" s="138" t="s">
        <v>208</v>
      </c>
      <c r="J853" s="138">
        <v>364</v>
      </c>
      <c r="K853" s="138" t="s">
        <v>224</v>
      </c>
      <c r="L853" s="138" t="s">
        <v>1001</v>
      </c>
      <c r="M853" s="141" t="s">
        <v>1002</v>
      </c>
    </row>
    <row r="854" spans="2:13" s="255" customFormat="1" ht="139.19999999999999" x14ac:dyDescent="0.25">
      <c r="B854" s="155">
        <v>897</v>
      </c>
      <c r="C854" s="137" t="s">
        <v>1016</v>
      </c>
      <c r="D854" s="139" t="s">
        <v>161</v>
      </c>
      <c r="E854" s="142" t="s">
        <v>1004</v>
      </c>
      <c r="F854" s="146" t="s">
        <v>1450</v>
      </c>
      <c r="G854" s="138" t="s">
        <v>166</v>
      </c>
      <c r="H854" s="170">
        <v>886709</v>
      </c>
      <c r="I854" s="138" t="s">
        <v>208</v>
      </c>
      <c r="J854" s="138">
        <v>364</v>
      </c>
      <c r="K854" s="138" t="s">
        <v>665</v>
      </c>
      <c r="L854" s="138" t="s">
        <v>1001</v>
      </c>
      <c r="M854" s="141" t="s">
        <v>1007</v>
      </c>
    </row>
    <row r="855" spans="2:13" s="255" customFormat="1" ht="69.599999999999994" x14ac:dyDescent="0.25">
      <c r="B855" s="155">
        <v>898</v>
      </c>
      <c r="C855" s="137" t="s">
        <v>1016</v>
      </c>
      <c r="D855" s="139" t="s">
        <v>161</v>
      </c>
      <c r="E855" s="142" t="s">
        <v>1004</v>
      </c>
      <c r="F855" s="146" t="s">
        <v>1454</v>
      </c>
      <c r="G855" s="138" t="s">
        <v>166</v>
      </c>
      <c r="H855" s="170">
        <v>4700000</v>
      </c>
      <c r="I855" s="138" t="s">
        <v>208</v>
      </c>
      <c r="J855" s="138">
        <v>364</v>
      </c>
      <c r="K855" s="138" t="s">
        <v>666</v>
      </c>
      <c r="L855" s="138" t="s">
        <v>1001</v>
      </c>
      <c r="M855" s="141" t="s">
        <v>1002</v>
      </c>
    </row>
    <row r="856" spans="2:13" s="255" customFormat="1" ht="87" x14ac:dyDescent="0.25">
      <c r="B856" s="155">
        <v>899</v>
      </c>
      <c r="C856" s="142" t="s">
        <v>997</v>
      </c>
      <c r="D856" s="139" t="s">
        <v>161</v>
      </c>
      <c r="E856" s="142" t="s">
        <v>1004</v>
      </c>
      <c r="F856" s="146" t="s">
        <v>1455</v>
      </c>
      <c r="G856" s="138" t="s">
        <v>166</v>
      </c>
      <c r="H856" s="170">
        <v>7076792</v>
      </c>
      <c r="I856" s="138" t="s">
        <v>208</v>
      </c>
      <c r="J856" s="138">
        <v>364</v>
      </c>
      <c r="K856" s="138" t="s">
        <v>1456</v>
      </c>
      <c r="L856" s="138" t="s">
        <v>1001</v>
      </c>
      <c r="M856" s="141" t="s">
        <v>1002</v>
      </c>
    </row>
    <row r="857" spans="2:13" s="255" customFormat="1" ht="52.2" x14ac:dyDescent="0.25">
      <c r="B857" s="155">
        <v>900</v>
      </c>
      <c r="C857" s="137" t="s">
        <v>992</v>
      </c>
      <c r="D857" s="139" t="s">
        <v>161</v>
      </c>
      <c r="E857" s="142" t="s">
        <v>1004</v>
      </c>
      <c r="F857" s="146" t="s">
        <v>1470</v>
      </c>
      <c r="G857" s="138" t="s">
        <v>166</v>
      </c>
      <c r="H857" s="170">
        <v>1769198</v>
      </c>
      <c r="I857" s="138" t="s">
        <v>208</v>
      </c>
      <c r="J857" s="138">
        <v>364</v>
      </c>
      <c r="K857" s="138" t="s">
        <v>1020</v>
      </c>
      <c r="L857" s="138" t="s">
        <v>1001</v>
      </c>
      <c r="M857" s="141" t="s">
        <v>1007</v>
      </c>
    </row>
    <row r="858" spans="2:13" s="255" customFormat="1" ht="52.2" x14ac:dyDescent="0.25">
      <c r="B858" s="155">
        <v>901</v>
      </c>
      <c r="C858" s="137" t="s">
        <v>992</v>
      </c>
      <c r="D858" s="139" t="s">
        <v>161</v>
      </c>
      <c r="E858" s="267" t="s">
        <v>1022</v>
      </c>
      <c r="F858" s="146" t="s">
        <v>1457</v>
      </c>
      <c r="G858" s="138" t="s">
        <v>166</v>
      </c>
      <c r="H858" s="170">
        <v>2273359</v>
      </c>
      <c r="I858" s="138" t="s">
        <v>208</v>
      </c>
      <c r="J858" s="138">
        <v>364</v>
      </c>
      <c r="K858" s="138" t="s">
        <v>225</v>
      </c>
      <c r="L858" s="138" t="s">
        <v>1001</v>
      </c>
      <c r="M858" s="141" t="s">
        <v>1007</v>
      </c>
    </row>
    <row r="859" spans="2:13" s="255" customFormat="1" ht="52.2" x14ac:dyDescent="0.25">
      <c r="B859" s="155">
        <v>902</v>
      </c>
      <c r="C859" s="137" t="s">
        <v>992</v>
      </c>
      <c r="D859" s="139" t="s">
        <v>161</v>
      </c>
      <c r="E859" s="267" t="s">
        <v>1458</v>
      </c>
      <c r="F859" s="146" t="s">
        <v>1470</v>
      </c>
      <c r="G859" s="138" t="s">
        <v>166</v>
      </c>
      <c r="H859" s="170">
        <v>4422995</v>
      </c>
      <c r="I859" s="138" t="s">
        <v>208</v>
      </c>
      <c r="J859" s="138">
        <v>364</v>
      </c>
      <c r="K859" s="138" t="s">
        <v>1028</v>
      </c>
      <c r="L859" s="138" t="s">
        <v>1001</v>
      </c>
      <c r="M859" s="141" t="s">
        <v>1007</v>
      </c>
    </row>
    <row r="860" spans="2:13" s="255" customFormat="1" ht="156.6" x14ac:dyDescent="0.25">
      <c r="B860" s="155">
        <v>903</v>
      </c>
      <c r="C860" s="137" t="s">
        <v>992</v>
      </c>
      <c r="D860" s="139" t="s">
        <v>161</v>
      </c>
      <c r="E860" s="267" t="s">
        <v>1022</v>
      </c>
      <c r="F860" s="146" t="s">
        <v>1457</v>
      </c>
      <c r="G860" s="138" t="s">
        <v>166</v>
      </c>
      <c r="H860" s="170">
        <v>4422995</v>
      </c>
      <c r="I860" s="138" t="s">
        <v>208</v>
      </c>
      <c r="J860" s="138">
        <v>364</v>
      </c>
      <c r="K860" s="138" t="s">
        <v>1462</v>
      </c>
      <c r="L860" s="138" t="s">
        <v>1001</v>
      </c>
      <c r="M860" s="267" t="s">
        <v>1463</v>
      </c>
    </row>
    <row r="861" spans="2:13" s="255" customFormat="1" ht="174" x14ac:dyDescent="0.25">
      <c r="B861" s="155">
        <v>904</v>
      </c>
      <c r="C861" s="137" t="s">
        <v>1016</v>
      </c>
      <c r="D861" s="139" t="s">
        <v>161</v>
      </c>
      <c r="E861" s="267" t="s">
        <v>1463</v>
      </c>
      <c r="F861" s="142" t="s">
        <v>1480</v>
      </c>
      <c r="G861" s="138" t="s">
        <v>166</v>
      </c>
      <c r="H861" s="170">
        <v>1326898</v>
      </c>
      <c r="I861" s="138" t="s">
        <v>208</v>
      </c>
      <c r="J861" s="138">
        <v>364</v>
      </c>
      <c r="K861" s="138" t="s">
        <v>1481</v>
      </c>
      <c r="L861" s="138" t="s">
        <v>1001</v>
      </c>
      <c r="M861" s="138" t="s">
        <v>1482</v>
      </c>
    </row>
    <row r="862" spans="2:13" s="255" customFormat="1" ht="52.2" x14ac:dyDescent="0.25">
      <c r="B862" s="155">
        <v>905</v>
      </c>
      <c r="C862" s="137" t="s">
        <v>992</v>
      </c>
      <c r="D862" s="139" t="s">
        <v>161</v>
      </c>
      <c r="E862" s="142" t="s">
        <v>1004</v>
      </c>
      <c r="F862" s="146" t="s">
        <v>1457</v>
      </c>
      <c r="G862" s="138" t="s">
        <v>166</v>
      </c>
      <c r="H862" s="170">
        <v>2660127</v>
      </c>
      <c r="I862" s="138" t="s">
        <v>208</v>
      </c>
      <c r="J862" s="138">
        <v>364</v>
      </c>
      <c r="K862" s="138" t="s">
        <v>218</v>
      </c>
      <c r="L862" s="138" t="s">
        <v>1001</v>
      </c>
      <c r="M862" s="141" t="s">
        <v>1002</v>
      </c>
    </row>
    <row r="863" spans="2:13" s="255" customFormat="1" ht="52.2" x14ac:dyDescent="0.25">
      <c r="B863" s="155">
        <v>906</v>
      </c>
      <c r="C863" s="137" t="s">
        <v>992</v>
      </c>
      <c r="D863" s="139" t="s">
        <v>161</v>
      </c>
      <c r="E863" s="142" t="s">
        <v>1004</v>
      </c>
      <c r="F863" s="146" t="s">
        <v>1457</v>
      </c>
      <c r="G863" s="138" t="s">
        <v>166</v>
      </c>
      <c r="H863" s="170">
        <v>1773418</v>
      </c>
      <c r="I863" s="138" t="s">
        <v>208</v>
      </c>
      <c r="J863" s="138">
        <v>364</v>
      </c>
      <c r="K863" s="138" t="s">
        <v>1366</v>
      </c>
      <c r="L863" s="138" t="s">
        <v>1001</v>
      </c>
      <c r="M863" s="141" t="s">
        <v>1002</v>
      </c>
    </row>
    <row r="864" spans="2:13" s="255" customFormat="1" ht="52.2" x14ac:dyDescent="0.25">
      <c r="B864" s="155">
        <v>907</v>
      </c>
      <c r="C864" s="137" t="s">
        <v>992</v>
      </c>
      <c r="D864" s="139" t="s">
        <v>161</v>
      </c>
      <c r="E864" s="142" t="s">
        <v>1004</v>
      </c>
      <c r="F864" s="146" t="s">
        <v>1457</v>
      </c>
      <c r="G864" s="138" t="s">
        <v>166</v>
      </c>
      <c r="H864" s="170">
        <v>886709</v>
      </c>
      <c r="I864" s="138" t="s">
        <v>208</v>
      </c>
      <c r="J864" s="138">
        <v>364</v>
      </c>
      <c r="K864" s="138" t="s">
        <v>663</v>
      </c>
      <c r="L864" s="138" t="s">
        <v>1001</v>
      </c>
      <c r="M864" s="141" t="s">
        <v>1002</v>
      </c>
    </row>
    <row r="865" spans="2:13" s="255" customFormat="1" ht="87" x14ac:dyDescent="0.25">
      <c r="B865" s="155">
        <v>908</v>
      </c>
      <c r="C865" s="142" t="s">
        <v>997</v>
      </c>
      <c r="D865" s="139" t="s">
        <v>161</v>
      </c>
      <c r="E865" s="142" t="s">
        <v>1004</v>
      </c>
      <c r="F865" s="142" t="s">
        <v>1444</v>
      </c>
      <c r="G865" s="138" t="s">
        <v>166</v>
      </c>
      <c r="H865" s="171">
        <v>4000000</v>
      </c>
      <c r="I865" s="138" t="s">
        <v>208</v>
      </c>
      <c r="J865" s="138">
        <v>2334</v>
      </c>
      <c r="K865" s="138" t="s">
        <v>1445</v>
      </c>
      <c r="L865" s="138" t="s">
        <v>1001</v>
      </c>
      <c r="M865" s="141" t="s">
        <v>1002</v>
      </c>
    </row>
    <row r="866" spans="2:13" s="255" customFormat="1" ht="87" x14ac:dyDescent="0.25">
      <c r="B866" s="155">
        <v>909</v>
      </c>
      <c r="C866" s="144" t="s">
        <v>1003</v>
      </c>
      <c r="D866" s="139" t="s">
        <v>161</v>
      </c>
      <c r="E866" s="142" t="s">
        <v>1004</v>
      </c>
      <c r="F866" s="145" t="s">
        <v>1446</v>
      </c>
      <c r="G866" s="138" t="s">
        <v>166</v>
      </c>
      <c r="H866" s="171">
        <v>1666585</v>
      </c>
      <c r="I866" s="138" t="s">
        <v>208</v>
      </c>
      <c r="J866" s="138">
        <v>2334</v>
      </c>
      <c r="K866" s="138" t="s">
        <v>1447</v>
      </c>
      <c r="L866" s="138" t="s">
        <v>1001</v>
      </c>
      <c r="M866" s="141" t="s">
        <v>1483</v>
      </c>
    </row>
    <row r="867" spans="2:13" s="255" customFormat="1" ht="156.6" x14ac:dyDescent="0.25">
      <c r="B867" s="155">
        <v>910</v>
      </c>
      <c r="C867" s="144" t="s">
        <v>1003</v>
      </c>
      <c r="D867" s="139" t="s">
        <v>161</v>
      </c>
      <c r="E867" s="142" t="s">
        <v>1004</v>
      </c>
      <c r="F867" s="145" t="s">
        <v>1448</v>
      </c>
      <c r="G867" s="138" t="s">
        <v>166</v>
      </c>
      <c r="H867" s="171">
        <v>1345300</v>
      </c>
      <c r="I867" s="138" t="s">
        <v>208</v>
      </c>
      <c r="J867" s="138">
        <v>2334</v>
      </c>
      <c r="K867" s="138" t="s">
        <v>1449</v>
      </c>
      <c r="L867" s="138" t="s">
        <v>1001</v>
      </c>
      <c r="M867" s="141" t="s">
        <v>1007</v>
      </c>
    </row>
    <row r="868" spans="2:13" s="255" customFormat="1" ht="139.19999999999999" x14ac:dyDescent="0.25">
      <c r="B868" s="155">
        <v>911</v>
      </c>
      <c r="C868" s="137" t="s">
        <v>992</v>
      </c>
      <c r="D868" s="139" t="s">
        <v>161</v>
      </c>
      <c r="E868" s="142" t="s">
        <v>1004</v>
      </c>
      <c r="F868" s="146" t="s">
        <v>1450</v>
      </c>
      <c r="G868" s="138" t="s">
        <v>166</v>
      </c>
      <c r="H868" s="171">
        <v>2101413</v>
      </c>
      <c r="I868" s="138" t="s">
        <v>208</v>
      </c>
      <c r="J868" s="138">
        <v>2334</v>
      </c>
      <c r="K868" s="138" t="s">
        <v>223</v>
      </c>
      <c r="L868" s="138" t="s">
        <v>1001</v>
      </c>
      <c r="M868" s="141" t="s">
        <v>1484</v>
      </c>
    </row>
    <row r="869" spans="2:13" s="255" customFormat="1" ht="139.19999999999999" x14ac:dyDescent="0.25">
      <c r="B869" s="155">
        <v>912</v>
      </c>
      <c r="C869" s="137" t="s">
        <v>992</v>
      </c>
      <c r="D869" s="139" t="s">
        <v>161</v>
      </c>
      <c r="E869" s="142" t="s">
        <v>1004</v>
      </c>
      <c r="F869" s="146" t="s">
        <v>1450</v>
      </c>
      <c r="G869" s="138" t="s">
        <v>166</v>
      </c>
      <c r="H869" s="171">
        <v>3602423</v>
      </c>
      <c r="I869" s="138" t="s">
        <v>208</v>
      </c>
      <c r="J869" s="138">
        <v>2334</v>
      </c>
      <c r="K869" s="138" t="s">
        <v>224</v>
      </c>
      <c r="L869" s="138" t="s">
        <v>1001</v>
      </c>
      <c r="M869" s="141" t="s">
        <v>1485</v>
      </c>
    </row>
    <row r="870" spans="2:13" s="255" customFormat="1" ht="139.19999999999999" x14ac:dyDescent="0.25">
      <c r="B870" s="155">
        <v>913</v>
      </c>
      <c r="C870" s="137" t="s">
        <v>1016</v>
      </c>
      <c r="D870" s="139" t="s">
        <v>161</v>
      </c>
      <c r="E870" s="142" t="s">
        <v>1004</v>
      </c>
      <c r="F870" s="146" t="s">
        <v>1450</v>
      </c>
      <c r="G870" s="138" t="s">
        <v>166</v>
      </c>
      <c r="H870" s="171">
        <v>300202</v>
      </c>
      <c r="I870" s="138" t="s">
        <v>208</v>
      </c>
      <c r="J870" s="138">
        <v>2334</v>
      </c>
      <c r="K870" s="138" t="s">
        <v>665</v>
      </c>
      <c r="L870" s="138" t="s">
        <v>1001</v>
      </c>
      <c r="M870" s="141" t="s">
        <v>1485</v>
      </c>
    </row>
    <row r="871" spans="2:13" s="255" customFormat="1" ht="69.599999999999994" x14ac:dyDescent="0.25">
      <c r="B871" s="155">
        <v>914</v>
      </c>
      <c r="C871" s="137" t="s">
        <v>1016</v>
      </c>
      <c r="D871" s="139" t="s">
        <v>161</v>
      </c>
      <c r="E871" s="142" t="s">
        <v>1004</v>
      </c>
      <c r="F871" s="146" t="s">
        <v>1454</v>
      </c>
      <c r="G871" s="138" t="s">
        <v>166</v>
      </c>
      <c r="H871" s="171">
        <v>6000000</v>
      </c>
      <c r="I871" s="138" t="s">
        <v>208</v>
      </c>
      <c r="J871" s="138">
        <v>2334</v>
      </c>
      <c r="K871" s="138" t="s">
        <v>666</v>
      </c>
      <c r="L871" s="138" t="s">
        <v>1001</v>
      </c>
      <c r="M871" s="141" t="s">
        <v>1002</v>
      </c>
    </row>
    <row r="872" spans="2:13" s="255" customFormat="1" ht="87" x14ac:dyDescent="0.25">
      <c r="B872" s="155">
        <v>915</v>
      </c>
      <c r="C872" s="142" t="s">
        <v>997</v>
      </c>
      <c r="D872" s="139" t="s">
        <v>161</v>
      </c>
      <c r="E872" s="142" t="s">
        <v>1004</v>
      </c>
      <c r="F872" s="146" t="s">
        <v>1455</v>
      </c>
      <c r="G872" s="138" t="s">
        <v>166</v>
      </c>
      <c r="H872" s="171">
        <v>1501010</v>
      </c>
      <c r="I872" s="138" t="s">
        <v>208</v>
      </c>
      <c r="J872" s="138">
        <v>2334</v>
      </c>
      <c r="K872" s="138" t="s">
        <v>1456</v>
      </c>
      <c r="L872" s="138" t="s">
        <v>1001</v>
      </c>
      <c r="M872" s="141" t="s">
        <v>1002</v>
      </c>
    </row>
    <row r="873" spans="2:13" s="255" customFormat="1" ht="52.2" x14ac:dyDescent="0.25">
      <c r="B873" s="155">
        <v>916</v>
      </c>
      <c r="C873" s="137" t="s">
        <v>992</v>
      </c>
      <c r="D873" s="139" t="s">
        <v>161</v>
      </c>
      <c r="E873" s="142" t="s">
        <v>1004</v>
      </c>
      <c r="F873" s="146" t="s">
        <v>1470</v>
      </c>
      <c r="G873" s="138" t="s">
        <v>166</v>
      </c>
      <c r="H873" s="171">
        <v>300202</v>
      </c>
      <c r="I873" s="138" t="s">
        <v>208</v>
      </c>
      <c r="J873" s="138">
        <v>2334</v>
      </c>
      <c r="K873" s="138" t="s">
        <v>1020</v>
      </c>
      <c r="L873" s="138" t="s">
        <v>1001</v>
      </c>
      <c r="M873" s="141" t="s">
        <v>1485</v>
      </c>
    </row>
    <row r="874" spans="2:13" s="255" customFormat="1" ht="52.2" x14ac:dyDescent="0.25">
      <c r="B874" s="155">
        <v>917</v>
      </c>
      <c r="C874" s="137" t="s">
        <v>992</v>
      </c>
      <c r="D874" s="139" t="s">
        <v>161</v>
      </c>
      <c r="E874" s="267" t="s">
        <v>1022</v>
      </c>
      <c r="F874" s="146" t="s">
        <v>1457</v>
      </c>
      <c r="G874" s="138" t="s">
        <v>166</v>
      </c>
      <c r="H874" s="171">
        <v>300202</v>
      </c>
      <c r="I874" s="138" t="s">
        <v>208</v>
      </c>
      <c r="J874" s="138">
        <v>2334</v>
      </c>
      <c r="K874" s="138" t="s">
        <v>225</v>
      </c>
      <c r="L874" s="138" t="s">
        <v>1001</v>
      </c>
      <c r="M874" s="141" t="s">
        <v>1007</v>
      </c>
    </row>
    <row r="875" spans="2:13" s="255" customFormat="1" ht="52.2" x14ac:dyDescent="0.25">
      <c r="B875" s="155">
        <v>918</v>
      </c>
      <c r="C875" s="137" t="s">
        <v>992</v>
      </c>
      <c r="D875" s="139" t="s">
        <v>161</v>
      </c>
      <c r="E875" s="142" t="s">
        <v>1004</v>
      </c>
      <c r="F875" s="146" t="s">
        <v>1470</v>
      </c>
      <c r="G875" s="138" t="s">
        <v>166</v>
      </c>
      <c r="H875" s="171">
        <v>1501010</v>
      </c>
      <c r="I875" s="138" t="s">
        <v>208</v>
      </c>
      <c r="J875" s="138">
        <v>2334</v>
      </c>
      <c r="K875" s="138" t="s">
        <v>1028</v>
      </c>
      <c r="L875" s="138" t="s">
        <v>1001</v>
      </c>
      <c r="M875" s="141" t="s">
        <v>1007</v>
      </c>
    </row>
    <row r="876" spans="2:13" s="255" customFormat="1" ht="156.6" x14ac:dyDescent="0.25">
      <c r="B876" s="155">
        <v>919</v>
      </c>
      <c r="C876" s="137" t="s">
        <v>992</v>
      </c>
      <c r="D876" s="139" t="s">
        <v>161</v>
      </c>
      <c r="E876" s="267" t="s">
        <v>1022</v>
      </c>
      <c r="F876" s="146" t="s">
        <v>1457</v>
      </c>
      <c r="G876" s="138" t="s">
        <v>166</v>
      </c>
      <c r="H876" s="171">
        <v>1200808</v>
      </c>
      <c r="I876" s="138" t="s">
        <v>208</v>
      </c>
      <c r="J876" s="138">
        <v>2334</v>
      </c>
      <c r="K876" s="138" t="s">
        <v>1462</v>
      </c>
      <c r="L876" s="138" t="s">
        <v>1001</v>
      </c>
      <c r="M876" s="267" t="s">
        <v>1463</v>
      </c>
    </row>
    <row r="877" spans="2:13" s="255" customFormat="1" ht="52.2" x14ac:dyDescent="0.25">
      <c r="B877" s="155">
        <v>920</v>
      </c>
      <c r="C877" s="137" t="s">
        <v>992</v>
      </c>
      <c r="D877" s="139" t="s">
        <v>161</v>
      </c>
      <c r="E877" s="142" t="s">
        <v>1004</v>
      </c>
      <c r="F877" s="146" t="s">
        <v>1457</v>
      </c>
      <c r="G877" s="138" t="s">
        <v>166</v>
      </c>
      <c r="H877" s="171">
        <v>2101413</v>
      </c>
      <c r="I877" s="138" t="s">
        <v>208</v>
      </c>
      <c r="J877" s="138">
        <v>2334</v>
      </c>
      <c r="K877" s="138" t="s">
        <v>218</v>
      </c>
      <c r="L877" s="138" t="s">
        <v>1001</v>
      </c>
      <c r="M877" s="141" t="s">
        <v>1002</v>
      </c>
    </row>
    <row r="878" spans="2:13" s="255" customFormat="1" ht="52.2" x14ac:dyDescent="0.25">
      <c r="B878" s="155">
        <v>921</v>
      </c>
      <c r="C878" s="137" t="s">
        <v>992</v>
      </c>
      <c r="D878" s="139" t="s">
        <v>161</v>
      </c>
      <c r="E878" s="142" t="s">
        <v>1004</v>
      </c>
      <c r="F878" s="146" t="s">
        <v>1457</v>
      </c>
      <c r="G878" s="138" t="s">
        <v>166</v>
      </c>
      <c r="H878" s="171">
        <v>3002019</v>
      </c>
      <c r="I878" s="138" t="s">
        <v>208</v>
      </c>
      <c r="J878" s="138">
        <v>2334</v>
      </c>
      <c r="K878" s="138" t="s">
        <v>1366</v>
      </c>
      <c r="L878" s="138" t="s">
        <v>1001</v>
      </c>
      <c r="M878" s="141" t="s">
        <v>1002</v>
      </c>
    </row>
    <row r="879" spans="2:13" s="255" customFormat="1" ht="52.2" x14ac:dyDescent="0.25">
      <c r="B879" s="155">
        <v>922</v>
      </c>
      <c r="C879" s="137" t="s">
        <v>992</v>
      </c>
      <c r="D879" s="139" t="s">
        <v>161</v>
      </c>
      <c r="E879" s="142" t="s">
        <v>1004</v>
      </c>
      <c r="F879" s="146" t="s">
        <v>1457</v>
      </c>
      <c r="G879" s="138" t="s">
        <v>166</v>
      </c>
      <c r="H879" s="171">
        <v>600404</v>
      </c>
      <c r="I879" s="138" t="s">
        <v>208</v>
      </c>
      <c r="J879" s="138">
        <v>2334</v>
      </c>
      <c r="K879" s="138" t="s">
        <v>663</v>
      </c>
      <c r="L879" s="138" t="s">
        <v>1001</v>
      </c>
      <c r="M879" s="141" t="s">
        <v>1002</v>
      </c>
    </row>
    <row r="880" spans="2:13" s="255" customFormat="1" ht="87" x14ac:dyDescent="0.25">
      <c r="B880" s="155">
        <v>923</v>
      </c>
      <c r="C880" s="142" t="s">
        <v>997</v>
      </c>
      <c r="D880" s="139" t="s">
        <v>161</v>
      </c>
      <c r="E880" s="142" t="s">
        <v>1004</v>
      </c>
      <c r="F880" s="142" t="s">
        <v>1444</v>
      </c>
      <c r="G880" s="138" t="s">
        <v>166</v>
      </c>
      <c r="H880" s="172">
        <v>7052265</v>
      </c>
      <c r="I880" s="138" t="s">
        <v>208</v>
      </c>
      <c r="J880" s="138">
        <v>362</v>
      </c>
      <c r="K880" s="138" t="s">
        <v>1445</v>
      </c>
      <c r="L880" s="138" t="s">
        <v>1001</v>
      </c>
      <c r="M880" s="141" t="s">
        <v>1002</v>
      </c>
    </row>
    <row r="881" spans="2:13" s="255" customFormat="1" ht="87" x14ac:dyDescent="0.25">
      <c r="B881" s="155">
        <v>924</v>
      </c>
      <c r="C881" s="144" t="s">
        <v>1003</v>
      </c>
      <c r="D881" s="139" t="s">
        <v>161</v>
      </c>
      <c r="E881" s="142" t="s">
        <v>1004</v>
      </c>
      <c r="F881" s="145" t="s">
        <v>1446</v>
      </c>
      <c r="G881" s="138" t="s">
        <v>166</v>
      </c>
      <c r="H881" s="172">
        <v>3929492</v>
      </c>
      <c r="I881" s="138" t="s">
        <v>208</v>
      </c>
      <c r="J881" s="138">
        <v>362</v>
      </c>
      <c r="K881" s="138" t="s">
        <v>1447</v>
      </c>
      <c r="L881" s="138" t="s">
        <v>1001</v>
      </c>
      <c r="M881" s="141" t="s">
        <v>1007</v>
      </c>
    </row>
    <row r="882" spans="2:13" s="255" customFormat="1" ht="156.6" x14ac:dyDescent="0.25">
      <c r="B882" s="155">
        <v>925</v>
      </c>
      <c r="C882" s="144" t="s">
        <v>1003</v>
      </c>
      <c r="D882" s="139" t="s">
        <v>161</v>
      </c>
      <c r="E882" s="142" t="s">
        <v>1004</v>
      </c>
      <c r="F882" s="145" t="s">
        <v>1448</v>
      </c>
      <c r="G882" s="138" t="s">
        <v>166</v>
      </c>
      <c r="H882" s="172">
        <v>6287186</v>
      </c>
      <c r="I882" s="138" t="s">
        <v>208</v>
      </c>
      <c r="J882" s="138">
        <v>362</v>
      </c>
      <c r="K882" s="138" t="s">
        <v>1009</v>
      </c>
      <c r="L882" s="138" t="s">
        <v>1001</v>
      </c>
      <c r="M882" s="141" t="s">
        <v>1007</v>
      </c>
    </row>
    <row r="883" spans="2:13" s="255" customFormat="1" ht="156.6" x14ac:dyDescent="0.25">
      <c r="B883" s="155">
        <v>926</v>
      </c>
      <c r="C883" s="144" t="s">
        <v>1003</v>
      </c>
      <c r="D883" s="139" t="s">
        <v>161</v>
      </c>
      <c r="E883" s="142" t="s">
        <v>1004</v>
      </c>
      <c r="F883" s="145" t="s">
        <v>1448</v>
      </c>
      <c r="G883" s="138" t="s">
        <v>166</v>
      </c>
      <c r="H883" s="172">
        <v>3930170</v>
      </c>
      <c r="I883" s="138" t="s">
        <v>208</v>
      </c>
      <c r="J883" s="138">
        <v>362</v>
      </c>
      <c r="K883" s="138" t="s">
        <v>1449</v>
      </c>
      <c r="L883" s="138" t="s">
        <v>1001</v>
      </c>
      <c r="M883" s="141" t="s">
        <v>1007</v>
      </c>
    </row>
    <row r="884" spans="2:13" s="255" customFormat="1" ht="139.19999999999999" x14ac:dyDescent="0.25">
      <c r="B884" s="155">
        <v>927</v>
      </c>
      <c r="C884" s="137" t="s">
        <v>992</v>
      </c>
      <c r="D884" s="139" t="s">
        <v>161</v>
      </c>
      <c r="E884" s="142" t="s">
        <v>1004</v>
      </c>
      <c r="F884" s="146" t="s">
        <v>1450</v>
      </c>
      <c r="G884" s="138" t="s">
        <v>166</v>
      </c>
      <c r="H884" s="172">
        <v>5440155</v>
      </c>
      <c r="I884" s="138" t="s">
        <v>208</v>
      </c>
      <c r="J884" s="138">
        <v>362</v>
      </c>
      <c r="K884" s="138" t="s">
        <v>223</v>
      </c>
      <c r="L884" s="138" t="s">
        <v>1001</v>
      </c>
      <c r="M884" s="141" t="s">
        <v>1007</v>
      </c>
    </row>
    <row r="885" spans="2:13" s="255" customFormat="1" ht="313.2" x14ac:dyDescent="0.25">
      <c r="B885" s="155">
        <v>928</v>
      </c>
      <c r="C885" s="137" t="s">
        <v>1016</v>
      </c>
      <c r="D885" s="139" t="s">
        <v>161</v>
      </c>
      <c r="E885" s="142" t="s">
        <v>1004</v>
      </c>
      <c r="F885" s="173" t="s">
        <v>1486</v>
      </c>
      <c r="G885" s="138" t="s">
        <v>166</v>
      </c>
      <c r="H885" s="172">
        <v>2712409</v>
      </c>
      <c r="I885" s="138" t="s">
        <v>208</v>
      </c>
      <c r="J885" s="138">
        <v>362</v>
      </c>
      <c r="K885" s="138" t="s">
        <v>1452</v>
      </c>
      <c r="L885" s="138" t="s">
        <v>1001</v>
      </c>
      <c r="M885" s="141" t="s">
        <v>1487</v>
      </c>
    </row>
    <row r="886" spans="2:13" s="255" customFormat="1" ht="139.19999999999999" x14ac:dyDescent="0.25">
      <c r="B886" s="155">
        <v>929</v>
      </c>
      <c r="C886" s="137" t="s">
        <v>992</v>
      </c>
      <c r="D886" s="139" t="s">
        <v>161</v>
      </c>
      <c r="E886" s="142" t="s">
        <v>1004</v>
      </c>
      <c r="F886" s="146" t="s">
        <v>1450</v>
      </c>
      <c r="G886" s="138" t="s">
        <v>166</v>
      </c>
      <c r="H886" s="172">
        <v>10640506</v>
      </c>
      <c r="I886" s="138" t="s">
        <v>208</v>
      </c>
      <c r="J886" s="138">
        <v>362</v>
      </c>
      <c r="K886" s="138" t="s">
        <v>224</v>
      </c>
      <c r="L886" s="138" t="s">
        <v>1001</v>
      </c>
      <c r="M886" s="141" t="s">
        <v>1007</v>
      </c>
    </row>
    <row r="887" spans="2:13" s="255" customFormat="1" ht="139.19999999999999" x14ac:dyDescent="0.25">
      <c r="B887" s="155">
        <v>930</v>
      </c>
      <c r="C887" s="137" t="s">
        <v>1016</v>
      </c>
      <c r="D887" s="139" t="s">
        <v>161</v>
      </c>
      <c r="E887" s="142" t="s">
        <v>1004</v>
      </c>
      <c r="F887" s="146" t="s">
        <v>1450</v>
      </c>
      <c r="G887" s="138" t="s">
        <v>166</v>
      </c>
      <c r="H887" s="172">
        <v>886709</v>
      </c>
      <c r="I887" s="138" t="s">
        <v>208</v>
      </c>
      <c r="J887" s="138">
        <v>362</v>
      </c>
      <c r="K887" s="138" t="s">
        <v>665</v>
      </c>
      <c r="L887" s="138" t="s">
        <v>1001</v>
      </c>
      <c r="M887" s="141" t="s">
        <v>1002</v>
      </c>
    </row>
    <row r="888" spans="2:13" s="255" customFormat="1" ht="69.599999999999994" x14ac:dyDescent="0.25">
      <c r="B888" s="155">
        <v>931</v>
      </c>
      <c r="C888" s="137" t="s">
        <v>1016</v>
      </c>
      <c r="D888" s="139" t="s">
        <v>161</v>
      </c>
      <c r="E888" s="142" t="s">
        <v>1004</v>
      </c>
      <c r="F888" s="146" t="s">
        <v>1454</v>
      </c>
      <c r="G888" s="138" t="s">
        <v>166</v>
      </c>
      <c r="H888" s="172">
        <v>8000000</v>
      </c>
      <c r="I888" s="138" t="s">
        <v>208</v>
      </c>
      <c r="J888" s="138">
        <v>362</v>
      </c>
      <c r="K888" s="138" t="s">
        <v>666</v>
      </c>
      <c r="L888" s="138" t="s">
        <v>1001</v>
      </c>
      <c r="M888" s="141" t="s">
        <v>1002</v>
      </c>
    </row>
    <row r="889" spans="2:13" s="255" customFormat="1" ht="87" x14ac:dyDescent="0.25">
      <c r="B889" s="155">
        <v>932</v>
      </c>
      <c r="C889" s="142" t="s">
        <v>997</v>
      </c>
      <c r="D889" s="139" t="s">
        <v>161</v>
      </c>
      <c r="E889" s="142" t="s">
        <v>1004</v>
      </c>
      <c r="F889" s="146" t="s">
        <v>1455</v>
      </c>
      <c r="G889" s="138" t="s">
        <v>166</v>
      </c>
      <c r="H889" s="172">
        <v>2169927</v>
      </c>
      <c r="I889" s="138" t="s">
        <v>208</v>
      </c>
      <c r="J889" s="138">
        <v>362</v>
      </c>
      <c r="K889" s="138" t="s">
        <v>1456</v>
      </c>
      <c r="L889" s="138" t="s">
        <v>1001</v>
      </c>
      <c r="M889" s="141" t="s">
        <v>1002</v>
      </c>
    </row>
    <row r="890" spans="2:13" s="255" customFormat="1" ht="52.2" x14ac:dyDescent="0.25">
      <c r="B890" s="155">
        <v>933</v>
      </c>
      <c r="C890" s="137" t="s">
        <v>992</v>
      </c>
      <c r="D890" s="139" t="s">
        <v>161</v>
      </c>
      <c r="E890" s="142" t="s">
        <v>1004</v>
      </c>
      <c r="F890" s="146" t="s">
        <v>1470</v>
      </c>
      <c r="G890" s="138" t="s">
        <v>166</v>
      </c>
      <c r="H890" s="172">
        <v>706066</v>
      </c>
      <c r="I890" s="138" t="s">
        <v>208</v>
      </c>
      <c r="J890" s="138">
        <v>362</v>
      </c>
      <c r="K890" s="138" t="s">
        <v>1020</v>
      </c>
      <c r="L890" s="138" t="s">
        <v>1001</v>
      </c>
      <c r="M890" s="141" t="s">
        <v>1007</v>
      </c>
    </row>
    <row r="891" spans="2:13" s="255" customFormat="1" ht="52.2" x14ac:dyDescent="0.25">
      <c r="B891" s="155">
        <v>934</v>
      </c>
      <c r="C891" s="137" t="s">
        <v>992</v>
      </c>
      <c r="D891" s="139" t="s">
        <v>161</v>
      </c>
      <c r="E891" s="267" t="s">
        <v>1022</v>
      </c>
      <c r="F891" s="146" t="s">
        <v>1457</v>
      </c>
      <c r="G891" s="138" t="s">
        <v>166</v>
      </c>
      <c r="H891" s="172">
        <v>1129705</v>
      </c>
      <c r="I891" s="138" t="s">
        <v>208</v>
      </c>
      <c r="J891" s="138">
        <v>362</v>
      </c>
      <c r="K891" s="138" t="s">
        <v>225</v>
      </c>
      <c r="L891" s="138" t="s">
        <v>1001</v>
      </c>
      <c r="M891" s="141" t="s">
        <v>1007</v>
      </c>
    </row>
    <row r="892" spans="2:13" s="255" customFormat="1" ht="52.2" x14ac:dyDescent="0.25">
      <c r="B892" s="155">
        <v>935</v>
      </c>
      <c r="C892" s="137" t="s">
        <v>992</v>
      </c>
      <c r="D892" s="139" t="s">
        <v>161</v>
      </c>
      <c r="E892" s="267" t="s">
        <v>1458</v>
      </c>
      <c r="F892" s="146" t="s">
        <v>1470</v>
      </c>
      <c r="G892" s="138" t="s">
        <v>166</v>
      </c>
      <c r="H892" s="172">
        <v>2712409</v>
      </c>
      <c r="I892" s="138" t="s">
        <v>208</v>
      </c>
      <c r="J892" s="138">
        <v>362</v>
      </c>
      <c r="K892" s="138" t="s">
        <v>1028</v>
      </c>
      <c r="L892" s="138" t="s">
        <v>1001</v>
      </c>
      <c r="M892" s="141" t="s">
        <v>1007</v>
      </c>
    </row>
    <row r="893" spans="2:13" s="255" customFormat="1" ht="156.6" x14ac:dyDescent="0.25">
      <c r="B893" s="155">
        <v>936</v>
      </c>
      <c r="C893" s="137" t="s">
        <v>992</v>
      </c>
      <c r="D893" s="139" t="s">
        <v>161</v>
      </c>
      <c r="E893" s="267" t="s">
        <v>1022</v>
      </c>
      <c r="F893" s="146" t="s">
        <v>1457</v>
      </c>
      <c r="G893" s="138" t="s">
        <v>166</v>
      </c>
      <c r="H893" s="172">
        <v>1084964</v>
      </c>
      <c r="I893" s="138" t="s">
        <v>208</v>
      </c>
      <c r="J893" s="138">
        <v>362</v>
      </c>
      <c r="K893" s="138" t="s">
        <v>1462</v>
      </c>
      <c r="L893" s="138" t="s">
        <v>1001</v>
      </c>
      <c r="M893" s="267" t="s">
        <v>1463</v>
      </c>
    </row>
    <row r="894" spans="2:13" s="255" customFormat="1" ht="52.2" x14ac:dyDescent="0.25">
      <c r="B894" s="155">
        <v>937</v>
      </c>
      <c r="C894" s="137" t="s">
        <v>992</v>
      </c>
      <c r="D894" s="139" t="s">
        <v>161</v>
      </c>
      <c r="E894" s="142" t="s">
        <v>1004</v>
      </c>
      <c r="F894" s="146" t="s">
        <v>1457</v>
      </c>
      <c r="G894" s="138" t="s">
        <v>166</v>
      </c>
      <c r="H894" s="172">
        <v>542482</v>
      </c>
      <c r="I894" s="138" t="s">
        <v>208</v>
      </c>
      <c r="J894" s="138">
        <v>362</v>
      </c>
      <c r="K894" s="138" t="s">
        <v>218</v>
      </c>
      <c r="L894" s="138" t="s">
        <v>1001</v>
      </c>
      <c r="M894" s="141" t="s">
        <v>1002</v>
      </c>
    </row>
    <row r="895" spans="2:13" s="255" customFormat="1" ht="52.2" x14ac:dyDescent="0.25">
      <c r="B895" s="155">
        <v>938</v>
      </c>
      <c r="C895" s="137" t="s">
        <v>992</v>
      </c>
      <c r="D895" s="139" t="s">
        <v>161</v>
      </c>
      <c r="E895" s="142" t="s">
        <v>1004</v>
      </c>
      <c r="F895" s="146" t="s">
        <v>1457</v>
      </c>
      <c r="G895" s="138" t="s">
        <v>166</v>
      </c>
      <c r="H895" s="172">
        <v>542482</v>
      </c>
      <c r="I895" s="138" t="s">
        <v>208</v>
      </c>
      <c r="J895" s="138">
        <v>362</v>
      </c>
      <c r="K895" s="138" t="s">
        <v>1366</v>
      </c>
      <c r="L895" s="138" t="s">
        <v>1001</v>
      </c>
      <c r="M895" s="141" t="s">
        <v>1002</v>
      </c>
    </row>
    <row r="896" spans="2:13" s="255" customFormat="1" ht="52.2" x14ac:dyDescent="0.25">
      <c r="B896" s="155">
        <v>939</v>
      </c>
      <c r="C896" s="137" t="s">
        <v>992</v>
      </c>
      <c r="D896" s="139" t="s">
        <v>161</v>
      </c>
      <c r="E896" s="142" t="s">
        <v>1004</v>
      </c>
      <c r="F896" s="146" t="s">
        <v>1457</v>
      </c>
      <c r="G896" s="138" t="s">
        <v>166</v>
      </c>
      <c r="H896" s="172">
        <v>998133</v>
      </c>
      <c r="I896" s="138" t="s">
        <v>208</v>
      </c>
      <c r="J896" s="138">
        <v>362</v>
      </c>
      <c r="K896" s="138" t="s">
        <v>663</v>
      </c>
      <c r="L896" s="138" t="s">
        <v>1001</v>
      </c>
      <c r="M896" s="141" t="s">
        <v>1002</v>
      </c>
    </row>
    <row r="897" spans="2:13" s="255" customFormat="1" ht="87" x14ac:dyDescent="0.25">
      <c r="B897" s="155">
        <v>940</v>
      </c>
      <c r="C897" s="142" t="s">
        <v>997</v>
      </c>
      <c r="D897" s="139" t="s">
        <v>161</v>
      </c>
      <c r="E897" s="142" t="s">
        <v>1004</v>
      </c>
      <c r="F897" s="142" t="s">
        <v>1444</v>
      </c>
      <c r="G897" s="138" t="s">
        <v>166</v>
      </c>
      <c r="H897" s="174">
        <v>4000000</v>
      </c>
      <c r="I897" s="138" t="s">
        <v>208</v>
      </c>
      <c r="J897" s="138">
        <v>2002000703</v>
      </c>
      <c r="K897" s="138" t="s">
        <v>1445</v>
      </c>
      <c r="L897" s="138" t="s">
        <v>1001</v>
      </c>
      <c r="M897" s="141" t="s">
        <v>1002</v>
      </c>
    </row>
    <row r="898" spans="2:13" s="255" customFormat="1" ht="87" x14ac:dyDescent="0.25">
      <c r="B898" s="155">
        <v>941</v>
      </c>
      <c r="C898" s="144" t="s">
        <v>1003</v>
      </c>
      <c r="D898" s="139" t="s">
        <v>161</v>
      </c>
      <c r="E898" s="142" t="s">
        <v>1004</v>
      </c>
      <c r="F898" s="145" t="s">
        <v>1446</v>
      </c>
      <c r="G898" s="138" t="s">
        <v>166</v>
      </c>
      <c r="H898" s="174">
        <v>5600000</v>
      </c>
      <c r="I898" s="138" t="s">
        <v>208</v>
      </c>
      <c r="J898" s="138">
        <v>2002000703</v>
      </c>
      <c r="K898" s="138" t="s">
        <v>1447</v>
      </c>
      <c r="L898" s="138" t="s">
        <v>1001</v>
      </c>
      <c r="M898" s="141" t="s">
        <v>1007</v>
      </c>
    </row>
    <row r="899" spans="2:13" s="255" customFormat="1" ht="139.19999999999999" x14ac:dyDescent="0.25">
      <c r="B899" s="155">
        <v>942</v>
      </c>
      <c r="C899" s="137" t="s">
        <v>992</v>
      </c>
      <c r="D899" s="139" t="s">
        <v>161</v>
      </c>
      <c r="E899" s="142" t="s">
        <v>1004</v>
      </c>
      <c r="F899" s="146" t="s">
        <v>1450</v>
      </c>
      <c r="G899" s="138" t="s">
        <v>166</v>
      </c>
      <c r="H899" s="174">
        <v>1920000</v>
      </c>
      <c r="I899" s="138" t="s">
        <v>208</v>
      </c>
      <c r="J899" s="138">
        <v>2002000703</v>
      </c>
      <c r="K899" s="138" t="s">
        <v>223</v>
      </c>
      <c r="L899" s="138" t="s">
        <v>1001</v>
      </c>
      <c r="M899" s="141" t="s">
        <v>1007</v>
      </c>
    </row>
    <row r="900" spans="2:13" s="255" customFormat="1" ht="139.19999999999999" x14ac:dyDescent="0.25">
      <c r="B900" s="155">
        <v>943</v>
      </c>
      <c r="C900" s="137" t="s">
        <v>992</v>
      </c>
      <c r="D900" s="139" t="s">
        <v>161</v>
      </c>
      <c r="E900" s="142" t="s">
        <v>1004</v>
      </c>
      <c r="F900" s="146" t="s">
        <v>1450</v>
      </c>
      <c r="G900" s="138" t="s">
        <v>166</v>
      </c>
      <c r="H900" s="174">
        <v>18500000</v>
      </c>
      <c r="I900" s="138" t="s">
        <v>208</v>
      </c>
      <c r="J900" s="138">
        <v>2002000703</v>
      </c>
      <c r="K900" s="138" t="s">
        <v>224</v>
      </c>
      <c r="L900" s="138" t="s">
        <v>1001</v>
      </c>
      <c r="M900" s="141" t="s">
        <v>1007</v>
      </c>
    </row>
    <row r="901" spans="2:13" s="255" customFormat="1" ht="52.8" x14ac:dyDescent="0.25">
      <c r="B901" s="155">
        <v>944</v>
      </c>
      <c r="C901" s="87" t="s">
        <v>205</v>
      </c>
      <c r="D901" s="87" t="s">
        <v>161</v>
      </c>
      <c r="E901" s="271" t="s">
        <v>1204</v>
      </c>
      <c r="F901" s="87" t="s">
        <v>1488</v>
      </c>
      <c r="G901" s="87" t="s">
        <v>1489</v>
      </c>
      <c r="H901" s="87">
        <v>602000</v>
      </c>
      <c r="I901" s="87" t="s">
        <v>410</v>
      </c>
      <c r="J901" s="272">
        <v>330</v>
      </c>
      <c r="K901" s="272">
        <v>51140127</v>
      </c>
      <c r="L901" s="87" t="s">
        <v>1490</v>
      </c>
      <c r="M901" s="175" t="s">
        <v>319</v>
      </c>
    </row>
    <row r="902" spans="2:13" s="255" customFormat="1" ht="66" x14ac:dyDescent="0.25">
      <c r="B902" s="155">
        <v>945</v>
      </c>
      <c r="C902" s="87" t="s">
        <v>205</v>
      </c>
      <c r="D902" s="87" t="s">
        <v>161</v>
      </c>
      <c r="E902" s="271" t="s">
        <v>1491</v>
      </c>
      <c r="F902" s="87" t="s">
        <v>1492</v>
      </c>
      <c r="G902" s="87" t="s">
        <v>1493</v>
      </c>
      <c r="H902" s="87" t="s">
        <v>1494</v>
      </c>
      <c r="I902" s="87" t="s">
        <v>410</v>
      </c>
      <c r="J902" s="272">
        <v>373</v>
      </c>
      <c r="K902" s="272">
        <v>51140133</v>
      </c>
      <c r="L902" s="87" t="s">
        <v>1490</v>
      </c>
      <c r="M902" s="175" t="s">
        <v>220</v>
      </c>
    </row>
    <row r="903" spans="2:13" s="255" customFormat="1" ht="26.4" x14ac:dyDescent="0.25">
      <c r="B903" s="155">
        <v>946</v>
      </c>
      <c r="C903" s="87" t="s">
        <v>205</v>
      </c>
      <c r="D903" s="87" t="s">
        <v>161</v>
      </c>
      <c r="E903" s="87" t="s">
        <v>1495</v>
      </c>
      <c r="F903" s="111" t="s">
        <v>1496</v>
      </c>
      <c r="G903" s="79" t="s">
        <v>1497</v>
      </c>
      <c r="H903" s="79" t="s">
        <v>1498</v>
      </c>
      <c r="I903" s="175" t="s">
        <v>410</v>
      </c>
      <c r="J903" s="175">
        <v>330</v>
      </c>
      <c r="K903" s="175">
        <v>51140102</v>
      </c>
      <c r="L903" s="175" t="s">
        <v>1499</v>
      </c>
      <c r="M903" s="175" t="s">
        <v>317</v>
      </c>
    </row>
    <row r="904" spans="2:13" s="255" customFormat="1" ht="66" x14ac:dyDescent="0.25">
      <c r="B904" s="155">
        <v>947</v>
      </c>
      <c r="C904" s="87" t="s">
        <v>205</v>
      </c>
      <c r="D904" s="87" t="s">
        <v>161</v>
      </c>
      <c r="E904" s="110" t="s">
        <v>1500</v>
      </c>
      <c r="F904" s="87" t="s">
        <v>1501</v>
      </c>
      <c r="G904" s="110" t="s">
        <v>1502</v>
      </c>
      <c r="H904" s="87" t="s">
        <v>1503</v>
      </c>
      <c r="I904" s="110" t="s">
        <v>410</v>
      </c>
      <c r="J904" s="110">
        <v>330</v>
      </c>
      <c r="K904" s="110">
        <v>51140133</v>
      </c>
      <c r="L904" s="87" t="s">
        <v>1490</v>
      </c>
      <c r="M904" s="110" t="s">
        <v>317</v>
      </c>
    </row>
    <row r="905" spans="2:13" s="255" customFormat="1" ht="52.8" x14ac:dyDescent="0.25">
      <c r="B905" s="155">
        <v>948</v>
      </c>
      <c r="C905" s="87" t="s">
        <v>205</v>
      </c>
      <c r="D905" s="87" t="s">
        <v>161</v>
      </c>
      <c r="E905" s="87" t="s">
        <v>1232</v>
      </c>
      <c r="F905" s="87" t="s">
        <v>1504</v>
      </c>
      <c r="G905" s="87" t="s">
        <v>1505</v>
      </c>
      <c r="H905" s="87" t="s">
        <v>1503</v>
      </c>
      <c r="I905" s="87" t="s">
        <v>410</v>
      </c>
      <c r="J905" s="87">
        <v>330</v>
      </c>
      <c r="K905" s="87">
        <v>51140102</v>
      </c>
      <c r="L905" s="87" t="s">
        <v>1499</v>
      </c>
      <c r="M905" s="87" t="s">
        <v>353</v>
      </c>
    </row>
    <row r="906" spans="2:13" s="255" customFormat="1" ht="66" x14ac:dyDescent="0.25">
      <c r="B906" s="155">
        <v>949</v>
      </c>
      <c r="C906" s="87" t="s">
        <v>205</v>
      </c>
      <c r="D906" s="87" t="s">
        <v>161</v>
      </c>
      <c r="E906" s="87" t="s">
        <v>1372</v>
      </c>
      <c r="F906" s="87" t="s">
        <v>1506</v>
      </c>
      <c r="G906" s="109" t="s">
        <v>1507</v>
      </c>
      <c r="H906" s="109" t="s">
        <v>1503</v>
      </c>
      <c r="I906" s="110" t="s">
        <v>410</v>
      </c>
      <c r="J906" s="110">
        <v>2001003030</v>
      </c>
      <c r="K906" s="110">
        <v>51140102</v>
      </c>
      <c r="L906" s="110" t="s">
        <v>1490</v>
      </c>
      <c r="M906" s="110" t="s">
        <v>322</v>
      </c>
    </row>
    <row r="907" spans="2:13" s="255" customFormat="1" ht="52.8" x14ac:dyDescent="0.25">
      <c r="B907" s="155">
        <v>950</v>
      </c>
      <c r="C907" s="176" t="s">
        <v>333</v>
      </c>
      <c r="D907" s="177" t="s">
        <v>161</v>
      </c>
      <c r="E907" s="176" t="s">
        <v>1508</v>
      </c>
      <c r="F907" s="176" t="s">
        <v>1509</v>
      </c>
      <c r="G907" s="176" t="s">
        <v>166</v>
      </c>
      <c r="H907" s="178">
        <v>10000000</v>
      </c>
      <c r="I907" s="176" t="s">
        <v>208</v>
      </c>
      <c r="J907" s="176">
        <v>1039</v>
      </c>
      <c r="K907" s="176">
        <v>7</v>
      </c>
      <c r="L907" s="176" t="s">
        <v>1510</v>
      </c>
      <c r="M907" s="176" t="s">
        <v>1508</v>
      </c>
    </row>
    <row r="908" spans="2:13" s="255" customFormat="1" ht="52.8" x14ac:dyDescent="0.25">
      <c r="B908" s="155">
        <v>951</v>
      </c>
      <c r="C908" s="176" t="s">
        <v>333</v>
      </c>
      <c r="D908" s="177" t="s">
        <v>161</v>
      </c>
      <c r="E908" s="176" t="s">
        <v>1508</v>
      </c>
      <c r="F908" s="176" t="s">
        <v>1471</v>
      </c>
      <c r="G908" s="176" t="s">
        <v>166</v>
      </c>
      <c r="H908" s="178">
        <v>9583000</v>
      </c>
      <c r="I908" s="176" t="s">
        <v>208</v>
      </c>
      <c r="J908" s="176">
        <v>1039</v>
      </c>
      <c r="K908" s="179">
        <v>51010601</v>
      </c>
      <c r="L908" s="176" t="s">
        <v>216</v>
      </c>
      <c r="M908" s="176" t="s">
        <v>1508</v>
      </c>
    </row>
    <row r="909" spans="2:13" s="255" customFormat="1" ht="52.8" x14ac:dyDescent="0.25">
      <c r="B909" s="155">
        <v>952</v>
      </c>
      <c r="C909" s="176" t="s">
        <v>333</v>
      </c>
      <c r="D909" s="177" t="s">
        <v>161</v>
      </c>
      <c r="E909" s="176" t="s">
        <v>1508</v>
      </c>
      <c r="F909" s="180" t="s">
        <v>224</v>
      </c>
      <c r="G909" s="176" t="s">
        <v>166</v>
      </c>
      <c r="H909" s="178">
        <v>32579400</v>
      </c>
      <c r="I909" s="176" t="s">
        <v>208</v>
      </c>
      <c r="J909" s="176">
        <v>1039</v>
      </c>
      <c r="K909" s="180">
        <v>51110102</v>
      </c>
      <c r="L909" s="176" t="s">
        <v>216</v>
      </c>
      <c r="M909" s="176" t="s">
        <v>1508</v>
      </c>
    </row>
    <row r="910" spans="2:13" s="255" customFormat="1" ht="52.8" x14ac:dyDescent="0.25">
      <c r="B910" s="155">
        <v>953</v>
      </c>
      <c r="C910" s="176" t="s">
        <v>333</v>
      </c>
      <c r="D910" s="177" t="s">
        <v>161</v>
      </c>
      <c r="E910" s="176" t="s">
        <v>1508</v>
      </c>
      <c r="F910" s="176" t="s">
        <v>665</v>
      </c>
      <c r="G910" s="176" t="s">
        <v>166</v>
      </c>
      <c r="H910" s="178">
        <v>1071960</v>
      </c>
      <c r="I910" s="176" t="s">
        <v>208</v>
      </c>
      <c r="J910" s="176">
        <v>1039</v>
      </c>
      <c r="K910" s="176">
        <v>51110103</v>
      </c>
      <c r="L910" s="176" t="s">
        <v>216</v>
      </c>
      <c r="M910" s="176" t="s">
        <v>1508</v>
      </c>
    </row>
    <row r="911" spans="2:13" s="255" customFormat="1" ht="52.8" x14ac:dyDescent="0.25">
      <c r="B911" s="155">
        <v>954</v>
      </c>
      <c r="C911" s="176" t="s">
        <v>1511</v>
      </c>
      <c r="D911" s="177" t="s">
        <v>161</v>
      </c>
      <c r="E911" s="176" t="s">
        <v>1500</v>
      </c>
      <c r="F911" s="176" t="s">
        <v>1512</v>
      </c>
      <c r="G911" s="176" t="s">
        <v>166</v>
      </c>
      <c r="H911" s="178">
        <v>3500000</v>
      </c>
      <c r="I911" s="176" t="s">
        <v>208</v>
      </c>
      <c r="J911" s="176">
        <v>1039</v>
      </c>
      <c r="K911" s="176">
        <v>51140110</v>
      </c>
      <c r="L911" s="176" t="s">
        <v>1513</v>
      </c>
      <c r="M911" s="176" t="s">
        <v>1500</v>
      </c>
    </row>
    <row r="912" spans="2:13" s="255" customFormat="1" ht="26.4" x14ac:dyDescent="0.25">
      <c r="B912" s="155">
        <v>955</v>
      </c>
      <c r="C912" s="176" t="s">
        <v>1511</v>
      </c>
      <c r="D912" s="177" t="s">
        <v>161</v>
      </c>
      <c r="E912" s="176" t="s">
        <v>1514</v>
      </c>
      <c r="F912" s="176" t="s">
        <v>1028</v>
      </c>
      <c r="G912" s="176" t="s">
        <v>166</v>
      </c>
      <c r="H912" s="178">
        <v>8160000</v>
      </c>
      <c r="I912" s="176" t="s">
        <v>208</v>
      </c>
      <c r="J912" s="176">
        <v>1039</v>
      </c>
      <c r="K912" s="176">
        <v>51140145</v>
      </c>
      <c r="L912" s="176" t="s">
        <v>216</v>
      </c>
      <c r="M912" s="176" t="s">
        <v>1514</v>
      </c>
    </row>
    <row r="913" spans="2:13" s="255" customFormat="1" ht="66" x14ac:dyDescent="0.25">
      <c r="B913" s="155">
        <v>956</v>
      </c>
      <c r="C913" s="176" t="s">
        <v>1511</v>
      </c>
      <c r="D913" s="177" t="s">
        <v>161</v>
      </c>
      <c r="E913" s="176" t="s">
        <v>1514</v>
      </c>
      <c r="F913" s="176" t="s">
        <v>1515</v>
      </c>
      <c r="G913" s="176" t="s">
        <v>166</v>
      </c>
      <c r="H913" s="178">
        <v>7000000</v>
      </c>
      <c r="I913" s="176" t="s">
        <v>208</v>
      </c>
      <c r="J913" s="176">
        <v>1039</v>
      </c>
      <c r="K913" s="176">
        <v>51140127</v>
      </c>
      <c r="L913" s="176" t="s">
        <v>216</v>
      </c>
      <c r="M913" s="176" t="s">
        <v>1514</v>
      </c>
    </row>
    <row r="914" spans="2:13" s="255" customFormat="1" ht="26.4" x14ac:dyDescent="0.25">
      <c r="B914" s="155">
        <v>957</v>
      </c>
      <c r="C914" s="176" t="s">
        <v>333</v>
      </c>
      <c r="D914" s="177" t="s">
        <v>161</v>
      </c>
      <c r="E914" s="176" t="s">
        <v>1204</v>
      </c>
      <c r="F914" s="176" t="s">
        <v>670</v>
      </c>
      <c r="G914" s="176" t="s">
        <v>166</v>
      </c>
      <c r="H914" s="178">
        <v>3264000</v>
      </c>
      <c r="I914" s="176" t="s">
        <v>208</v>
      </c>
      <c r="J914" s="176">
        <v>1039</v>
      </c>
      <c r="K914" s="176">
        <v>51140129</v>
      </c>
      <c r="L914" s="176" t="s">
        <v>216</v>
      </c>
      <c r="M914" s="176" t="s">
        <v>1204</v>
      </c>
    </row>
    <row r="915" spans="2:13" s="255" customFormat="1" ht="52.8" x14ac:dyDescent="0.25">
      <c r="B915" s="155">
        <v>958</v>
      </c>
      <c r="C915" s="176" t="s">
        <v>333</v>
      </c>
      <c r="D915" s="177" t="s">
        <v>161</v>
      </c>
      <c r="E915" s="176" t="s">
        <v>1508</v>
      </c>
      <c r="F915" s="176" t="s">
        <v>671</v>
      </c>
      <c r="G915" s="176" t="s">
        <v>166</v>
      </c>
      <c r="H915" s="178">
        <v>1500000</v>
      </c>
      <c r="I915" s="176" t="s">
        <v>208</v>
      </c>
      <c r="J915" s="176">
        <v>1039</v>
      </c>
      <c r="K915" s="176">
        <v>51140137</v>
      </c>
      <c r="L915" s="176" t="s">
        <v>216</v>
      </c>
      <c r="M915" s="176" t="s">
        <v>1508</v>
      </c>
    </row>
    <row r="916" spans="2:13" s="255" customFormat="1" ht="52.8" x14ac:dyDescent="0.25">
      <c r="B916" s="155">
        <v>959</v>
      </c>
      <c r="C916" s="176" t="s">
        <v>1511</v>
      </c>
      <c r="D916" s="177" t="s">
        <v>161</v>
      </c>
      <c r="E916" s="176" t="s">
        <v>1508</v>
      </c>
      <c r="F916" s="176" t="s">
        <v>666</v>
      </c>
      <c r="G916" s="176" t="s">
        <v>166</v>
      </c>
      <c r="H916" s="178">
        <v>4479200</v>
      </c>
      <c r="I916" s="176" t="s">
        <v>208</v>
      </c>
      <c r="J916" s="176">
        <v>1039</v>
      </c>
      <c r="K916" s="176">
        <v>51140102</v>
      </c>
      <c r="L916" s="176" t="s">
        <v>216</v>
      </c>
      <c r="M916" s="176" t="s">
        <v>1508</v>
      </c>
    </row>
    <row r="917" spans="2:13" s="255" customFormat="1" ht="52.8" x14ac:dyDescent="0.25">
      <c r="B917" s="155">
        <v>960</v>
      </c>
      <c r="C917" s="176" t="s">
        <v>333</v>
      </c>
      <c r="D917" s="177" t="s">
        <v>161</v>
      </c>
      <c r="E917" s="176" t="s">
        <v>1508</v>
      </c>
      <c r="F917" s="176" t="s">
        <v>1516</v>
      </c>
      <c r="G917" s="176" t="s">
        <v>166</v>
      </c>
      <c r="H917" s="178">
        <v>2000000</v>
      </c>
      <c r="I917" s="176" t="s">
        <v>208</v>
      </c>
      <c r="J917" s="176">
        <v>1039</v>
      </c>
      <c r="K917" s="176">
        <v>51080101</v>
      </c>
      <c r="L917" s="176" t="s">
        <v>216</v>
      </c>
      <c r="M917" s="176" t="s">
        <v>1508</v>
      </c>
    </row>
    <row r="918" spans="2:13" s="255" customFormat="1" ht="52.8" x14ac:dyDescent="0.25">
      <c r="B918" s="155">
        <v>961</v>
      </c>
      <c r="C918" s="176" t="s">
        <v>333</v>
      </c>
      <c r="D918" s="177" t="s">
        <v>161</v>
      </c>
      <c r="E918" s="176" t="s">
        <v>1508</v>
      </c>
      <c r="F918" s="176" t="s">
        <v>661</v>
      </c>
      <c r="G918" s="176" t="s">
        <v>166</v>
      </c>
      <c r="H918" s="178">
        <v>2040000</v>
      </c>
      <c r="I918" s="176" t="s">
        <v>208</v>
      </c>
      <c r="J918" s="176">
        <v>1039</v>
      </c>
      <c r="K918" s="176">
        <v>51080105</v>
      </c>
      <c r="L918" s="176" t="s">
        <v>216</v>
      </c>
      <c r="M918" s="176" t="s">
        <v>1508</v>
      </c>
    </row>
    <row r="919" spans="2:13" s="255" customFormat="1" ht="26.4" x14ac:dyDescent="0.25">
      <c r="B919" s="155">
        <v>962</v>
      </c>
      <c r="C919" s="176" t="s">
        <v>1511</v>
      </c>
      <c r="D919" s="177" t="s">
        <v>161</v>
      </c>
      <c r="E919" s="176" t="s">
        <v>1517</v>
      </c>
      <c r="F919" s="176" t="s">
        <v>1518</v>
      </c>
      <c r="G919" s="176" t="s">
        <v>166</v>
      </c>
      <c r="H919" s="178">
        <v>2040000</v>
      </c>
      <c r="I919" s="176" t="s">
        <v>208</v>
      </c>
      <c r="J919" s="176">
        <v>1039</v>
      </c>
      <c r="K919" s="176">
        <v>51090102</v>
      </c>
      <c r="L919" s="176" t="s">
        <v>216</v>
      </c>
      <c r="M919" s="176" t="s">
        <v>1517</v>
      </c>
    </row>
    <row r="920" spans="2:13" s="255" customFormat="1" ht="52.8" x14ac:dyDescent="0.25">
      <c r="B920" s="155">
        <v>963</v>
      </c>
      <c r="C920" s="176" t="s">
        <v>1511</v>
      </c>
      <c r="D920" s="177" t="s">
        <v>161</v>
      </c>
      <c r="E920" s="176" t="s">
        <v>1508</v>
      </c>
      <c r="F920" s="176" t="s">
        <v>1519</v>
      </c>
      <c r="G920" s="176" t="s">
        <v>166</v>
      </c>
      <c r="H920" s="178">
        <v>2040000</v>
      </c>
      <c r="I920" s="176" t="s">
        <v>208</v>
      </c>
      <c r="J920" s="176">
        <v>1039</v>
      </c>
      <c r="K920" s="176">
        <v>51090104</v>
      </c>
      <c r="L920" s="176" t="s">
        <v>216</v>
      </c>
      <c r="M920" s="176" t="s">
        <v>1508</v>
      </c>
    </row>
    <row r="921" spans="2:13" s="255" customFormat="1" ht="39.6" x14ac:dyDescent="0.25">
      <c r="B921" s="155">
        <v>964</v>
      </c>
      <c r="C921" s="176" t="s">
        <v>1520</v>
      </c>
      <c r="D921" s="177" t="s">
        <v>161</v>
      </c>
      <c r="E921" s="176" t="s">
        <v>1204</v>
      </c>
      <c r="F921" s="176" t="s">
        <v>1521</v>
      </c>
      <c r="G921" s="176" t="s">
        <v>166</v>
      </c>
      <c r="H921" s="178">
        <v>166950000</v>
      </c>
      <c r="I921" s="176" t="s">
        <v>1242</v>
      </c>
      <c r="J921" s="176">
        <v>1039</v>
      </c>
      <c r="K921" s="176">
        <v>51020101</v>
      </c>
      <c r="L921" s="176" t="s">
        <v>215</v>
      </c>
      <c r="M921" s="176" t="s">
        <v>1522</v>
      </c>
    </row>
    <row r="922" spans="2:13" s="255" customFormat="1" ht="39.6" x14ac:dyDescent="0.25">
      <c r="B922" s="155">
        <v>965</v>
      </c>
      <c r="C922" s="176" t="s">
        <v>333</v>
      </c>
      <c r="D922" s="177" t="s">
        <v>161</v>
      </c>
      <c r="E922" s="176" t="s">
        <v>1523</v>
      </c>
      <c r="F922" s="176" t="s">
        <v>1524</v>
      </c>
      <c r="G922" s="176" t="s">
        <v>166</v>
      </c>
      <c r="H922" s="178">
        <v>12000000</v>
      </c>
      <c r="I922" s="176" t="s">
        <v>1242</v>
      </c>
      <c r="J922" s="176">
        <v>1039</v>
      </c>
      <c r="K922" s="176">
        <v>51110101</v>
      </c>
      <c r="L922" s="176" t="s">
        <v>216</v>
      </c>
      <c r="M922" s="176" t="s">
        <v>1523</v>
      </c>
    </row>
    <row r="923" spans="2:13" s="255" customFormat="1" ht="26.4" x14ac:dyDescent="0.25">
      <c r="B923" s="155">
        <v>966</v>
      </c>
      <c r="C923" s="176" t="s">
        <v>333</v>
      </c>
      <c r="D923" s="177" t="s">
        <v>161</v>
      </c>
      <c r="E923" s="176" t="s">
        <v>1523</v>
      </c>
      <c r="F923" s="176" t="s">
        <v>1525</v>
      </c>
      <c r="G923" s="176" t="s">
        <v>166</v>
      </c>
      <c r="H923" s="178">
        <v>11000000</v>
      </c>
      <c r="I923" s="176" t="s">
        <v>1242</v>
      </c>
      <c r="J923" s="176">
        <v>1039</v>
      </c>
      <c r="K923" s="176">
        <v>51110102</v>
      </c>
      <c r="L923" s="176" t="s">
        <v>216</v>
      </c>
      <c r="M923" s="176" t="s">
        <v>1523</v>
      </c>
    </row>
    <row r="924" spans="2:13" s="255" customFormat="1" ht="69.599999999999994" x14ac:dyDescent="0.25">
      <c r="B924" s="155">
        <v>967</v>
      </c>
      <c r="C924" s="138" t="s">
        <v>166</v>
      </c>
      <c r="D924" s="138" t="s">
        <v>161</v>
      </c>
      <c r="E924" s="138" t="s">
        <v>330</v>
      </c>
      <c r="F924" s="138" t="s">
        <v>1526</v>
      </c>
      <c r="G924" s="138" t="s">
        <v>166</v>
      </c>
      <c r="H924" s="273">
        <v>330000</v>
      </c>
      <c r="I924" s="138" t="s">
        <v>245</v>
      </c>
      <c r="J924" s="138">
        <v>108</v>
      </c>
      <c r="K924" s="274">
        <v>51011401</v>
      </c>
      <c r="L924" s="138">
        <v>1</v>
      </c>
      <c r="M924" s="141">
        <v>1</v>
      </c>
    </row>
    <row r="925" spans="2:13" s="255" customFormat="1" ht="156.6" x14ac:dyDescent="0.25">
      <c r="B925" s="155">
        <v>968</v>
      </c>
      <c r="C925" s="141" t="s">
        <v>229</v>
      </c>
      <c r="D925" s="138" t="s">
        <v>161</v>
      </c>
      <c r="E925" s="138" t="s">
        <v>353</v>
      </c>
      <c r="F925" s="138" t="s">
        <v>1527</v>
      </c>
      <c r="G925" s="138" t="s">
        <v>166</v>
      </c>
      <c r="H925" s="273">
        <v>20000000</v>
      </c>
      <c r="I925" s="138" t="s">
        <v>245</v>
      </c>
      <c r="J925" s="138">
        <v>108</v>
      </c>
      <c r="K925" s="274">
        <v>51020101</v>
      </c>
      <c r="L925" s="141">
        <v>3</v>
      </c>
      <c r="M925" s="141">
        <v>3</v>
      </c>
    </row>
    <row r="926" spans="2:13" s="255" customFormat="1" ht="69.599999999999994" x14ac:dyDescent="0.25">
      <c r="B926" s="155">
        <v>969</v>
      </c>
      <c r="C926" s="150" t="s">
        <v>166</v>
      </c>
      <c r="D926" s="138" t="s">
        <v>161</v>
      </c>
      <c r="E926" s="138" t="s">
        <v>330</v>
      </c>
      <c r="F926" s="138" t="s">
        <v>1526</v>
      </c>
      <c r="G926" s="181" t="s">
        <v>166</v>
      </c>
      <c r="H926" s="273">
        <v>150000</v>
      </c>
      <c r="I926" s="138" t="s">
        <v>245</v>
      </c>
      <c r="J926" s="138">
        <v>108</v>
      </c>
      <c r="K926" s="274">
        <v>51110101</v>
      </c>
      <c r="L926" s="181">
        <v>1</v>
      </c>
      <c r="M926" s="181">
        <v>1</v>
      </c>
    </row>
    <row r="927" spans="2:13" s="255" customFormat="1" ht="69.599999999999994" x14ac:dyDescent="0.25">
      <c r="B927" s="155">
        <v>970</v>
      </c>
      <c r="C927" s="150" t="s">
        <v>166</v>
      </c>
      <c r="D927" s="138" t="s">
        <v>161</v>
      </c>
      <c r="E927" s="138" t="s">
        <v>330</v>
      </c>
      <c r="F927" s="138" t="s">
        <v>1526</v>
      </c>
      <c r="G927" s="138" t="s">
        <v>1528</v>
      </c>
      <c r="H927" s="273">
        <v>1000000</v>
      </c>
      <c r="I927" s="138" t="s">
        <v>245</v>
      </c>
      <c r="J927" s="138">
        <v>108</v>
      </c>
      <c r="K927" s="274">
        <v>51110102</v>
      </c>
      <c r="L927" s="138">
        <v>1</v>
      </c>
      <c r="M927" s="181">
        <v>1</v>
      </c>
    </row>
    <row r="928" spans="2:13" s="255" customFormat="1" ht="69.599999999999994" x14ac:dyDescent="0.25">
      <c r="B928" s="155">
        <v>971</v>
      </c>
      <c r="C928" s="150" t="s">
        <v>166</v>
      </c>
      <c r="D928" s="138" t="s">
        <v>161</v>
      </c>
      <c r="E928" s="138" t="s">
        <v>310</v>
      </c>
      <c r="F928" s="138" t="s">
        <v>1529</v>
      </c>
      <c r="G928" s="138" t="s">
        <v>1530</v>
      </c>
      <c r="H928" s="273">
        <v>200000</v>
      </c>
      <c r="I928" s="138" t="s">
        <v>245</v>
      </c>
      <c r="J928" s="138">
        <v>108</v>
      </c>
      <c r="K928" s="274">
        <v>51110103</v>
      </c>
      <c r="L928" s="138">
        <v>1</v>
      </c>
      <c r="M928" s="181">
        <v>1</v>
      </c>
    </row>
    <row r="929" spans="2:13" s="255" customFormat="1" ht="69.599999999999994" x14ac:dyDescent="0.25">
      <c r="B929" s="155">
        <v>972</v>
      </c>
      <c r="C929" s="138" t="s">
        <v>229</v>
      </c>
      <c r="D929" s="138" t="s">
        <v>161</v>
      </c>
      <c r="E929" s="138" t="s">
        <v>322</v>
      </c>
      <c r="F929" s="138" t="s">
        <v>1531</v>
      </c>
      <c r="G929" s="138" t="s">
        <v>1532</v>
      </c>
      <c r="H929" s="273">
        <v>1500000</v>
      </c>
      <c r="I929" s="138" t="s">
        <v>245</v>
      </c>
      <c r="J929" s="138">
        <v>108</v>
      </c>
      <c r="K929" s="274">
        <v>51140102</v>
      </c>
      <c r="L929" s="138">
        <v>1</v>
      </c>
      <c r="M929" s="181">
        <v>1</v>
      </c>
    </row>
    <row r="930" spans="2:13" s="255" customFormat="1" ht="52.2" x14ac:dyDescent="0.25">
      <c r="B930" s="155">
        <v>973</v>
      </c>
      <c r="C930" s="138" t="s">
        <v>166</v>
      </c>
      <c r="D930" s="138" t="s">
        <v>161</v>
      </c>
      <c r="E930" s="138" t="s">
        <v>1533</v>
      </c>
      <c r="F930" s="138" t="s">
        <v>1534</v>
      </c>
      <c r="G930" s="138" t="s">
        <v>1532</v>
      </c>
      <c r="H930" s="273">
        <v>2000000</v>
      </c>
      <c r="I930" s="138" t="s">
        <v>245</v>
      </c>
      <c r="J930" s="138">
        <v>108</v>
      </c>
      <c r="K930" s="274">
        <v>51140107</v>
      </c>
      <c r="L930" s="138">
        <v>1</v>
      </c>
      <c r="M930" s="181">
        <v>1</v>
      </c>
    </row>
    <row r="931" spans="2:13" s="255" customFormat="1" ht="34.799999999999997" x14ac:dyDescent="0.25">
      <c r="B931" s="155">
        <v>974</v>
      </c>
      <c r="C931" s="138" t="s">
        <v>229</v>
      </c>
      <c r="D931" s="138" t="s">
        <v>161</v>
      </c>
      <c r="E931" s="138" t="s">
        <v>317</v>
      </c>
      <c r="F931" s="138" t="s">
        <v>1535</v>
      </c>
      <c r="G931" s="138" t="s">
        <v>1532</v>
      </c>
      <c r="H931" s="273">
        <v>600000</v>
      </c>
      <c r="I931" s="138" t="s">
        <v>245</v>
      </c>
      <c r="J931" s="138">
        <v>108</v>
      </c>
      <c r="K931" s="274">
        <v>51140115</v>
      </c>
      <c r="L931" s="138">
        <v>1</v>
      </c>
      <c r="M931" s="181">
        <v>1</v>
      </c>
    </row>
    <row r="932" spans="2:13" s="255" customFormat="1" ht="139.19999999999999" x14ac:dyDescent="0.25">
      <c r="B932" s="155">
        <v>975</v>
      </c>
      <c r="C932" s="138" t="s">
        <v>229</v>
      </c>
      <c r="D932" s="138" t="s">
        <v>161</v>
      </c>
      <c r="E932" s="138" t="s">
        <v>313</v>
      </c>
      <c r="F932" s="138" t="s">
        <v>1536</v>
      </c>
      <c r="G932" s="138" t="s">
        <v>1537</v>
      </c>
      <c r="H932" s="273">
        <v>3500000</v>
      </c>
      <c r="I932" s="138" t="s">
        <v>245</v>
      </c>
      <c r="J932" s="138">
        <v>108</v>
      </c>
      <c r="K932" s="274">
        <v>51140144</v>
      </c>
      <c r="L932" s="138">
        <v>1</v>
      </c>
      <c r="M932" s="181">
        <v>1</v>
      </c>
    </row>
    <row r="933" spans="2:13" s="255" customFormat="1" ht="69.599999999999994" x14ac:dyDescent="0.25">
      <c r="B933" s="155">
        <v>976</v>
      </c>
      <c r="C933" s="138" t="s">
        <v>229</v>
      </c>
      <c r="D933" s="138" t="s">
        <v>161</v>
      </c>
      <c r="E933" s="138" t="s">
        <v>318</v>
      </c>
      <c r="F933" s="138" t="s">
        <v>1538</v>
      </c>
      <c r="G933" s="138" t="s">
        <v>166</v>
      </c>
      <c r="H933" s="273">
        <v>600000</v>
      </c>
      <c r="I933" s="138" t="s">
        <v>245</v>
      </c>
      <c r="J933" s="138">
        <v>108</v>
      </c>
      <c r="K933" s="274">
        <v>51140145</v>
      </c>
      <c r="L933" s="138">
        <v>1</v>
      </c>
      <c r="M933" s="138">
        <v>1</v>
      </c>
    </row>
    <row r="934" spans="2:13" s="255" customFormat="1" ht="87" x14ac:dyDescent="0.25">
      <c r="B934" s="155">
        <v>977</v>
      </c>
      <c r="C934" s="138" t="s">
        <v>229</v>
      </c>
      <c r="D934" s="138" t="s">
        <v>161</v>
      </c>
      <c r="E934" s="138" t="s">
        <v>1539</v>
      </c>
      <c r="F934" s="138" t="s">
        <v>1540</v>
      </c>
      <c r="G934" s="138" t="s">
        <v>1541</v>
      </c>
      <c r="H934" s="273">
        <v>22000000</v>
      </c>
      <c r="I934" s="138" t="s">
        <v>245</v>
      </c>
      <c r="J934" s="138">
        <v>108</v>
      </c>
      <c r="K934" s="274">
        <v>51140127</v>
      </c>
      <c r="L934" s="138">
        <v>1</v>
      </c>
      <c r="M934" s="138">
        <v>1</v>
      </c>
    </row>
    <row r="935" spans="2:13" s="255" customFormat="1" ht="52.2" x14ac:dyDescent="0.25">
      <c r="B935" s="155">
        <v>978</v>
      </c>
      <c r="C935" s="138" t="s">
        <v>166</v>
      </c>
      <c r="D935" s="138" t="s">
        <v>161</v>
      </c>
      <c r="E935" s="138" t="s">
        <v>1533</v>
      </c>
      <c r="F935" s="138" t="s">
        <v>1534</v>
      </c>
      <c r="G935" s="138" t="s">
        <v>1532</v>
      </c>
      <c r="H935" s="273">
        <v>300000</v>
      </c>
      <c r="I935" s="138" t="s">
        <v>245</v>
      </c>
      <c r="J935" s="138">
        <v>108</v>
      </c>
      <c r="K935" s="274">
        <v>51140128</v>
      </c>
      <c r="L935" s="138">
        <v>1</v>
      </c>
      <c r="M935" s="138">
        <v>1</v>
      </c>
    </row>
    <row r="936" spans="2:13" s="255" customFormat="1" ht="104.4" x14ac:dyDescent="0.25">
      <c r="B936" s="155">
        <v>979</v>
      </c>
      <c r="C936" s="138" t="s">
        <v>166</v>
      </c>
      <c r="D936" s="138" t="s">
        <v>161</v>
      </c>
      <c r="E936" s="138" t="s">
        <v>1542</v>
      </c>
      <c r="F936" s="138" t="s">
        <v>1543</v>
      </c>
      <c r="G936" s="138" t="s">
        <v>166</v>
      </c>
      <c r="H936" s="273">
        <v>1000000</v>
      </c>
      <c r="I936" s="138" t="s">
        <v>245</v>
      </c>
      <c r="J936" s="138">
        <v>108</v>
      </c>
      <c r="K936" s="274">
        <v>51140129</v>
      </c>
      <c r="L936" s="138">
        <v>1</v>
      </c>
      <c r="M936" s="138">
        <v>1</v>
      </c>
    </row>
    <row r="937" spans="2:13" s="255" customFormat="1" ht="69.599999999999994" x14ac:dyDescent="0.25">
      <c r="B937" s="155">
        <v>980</v>
      </c>
      <c r="C937" s="138" t="s">
        <v>166</v>
      </c>
      <c r="D937" s="138" t="s">
        <v>161</v>
      </c>
      <c r="E937" s="138" t="s">
        <v>1533</v>
      </c>
      <c r="F937" s="138" t="s">
        <v>1544</v>
      </c>
      <c r="G937" s="138" t="s">
        <v>1532</v>
      </c>
      <c r="H937" s="273">
        <v>1200000</v>
      </c>
      <c r="I937" s="138" t="s">
        <v>245</v>
      </c>
      <c r="J937" s="138">
        <v>108</v>
      </c>
      <c r="K937" s="274">
        <v>51140137</v>
      </c>
      <c r="L937" s="138">
        <v>1</v>
      </c>
      <c r="M937" s="138">
        <v>1</v>
      </c>
    </row>
    <row r="938" spans="2:13" s="255" customFormat="1" ht="34.799999999999997" x14ac:dyDescent="0.25">
      <c r="B938" s="155">
        <v>981</v>
      </c>
      <c r="C938" s="138" t="s">
        <v>166</v>
      </c>
      <c r="D938" s="138" t="s">
        <v>161</v>
      </c>
      <c r="E938" s="138" t="s">
        <v>318</v>
      </c>
      <c r="F938" s="138" t="s">
        <v>1545</v>
      </c>
      <c r="G938" s="138" t="s">
        <v>1546</v>
      </c>
      <c r="H938" s="273">
        <v>3000000</v>
      </c>
      <c r="I938" s="138" t="s">
        <v>245</v>
      </c>
      <c r="J938" s="138">
        <v>108</v>
      </c>
      <c r="K938" s="274">
        <v>51100701</v>
      </c>
      <c r="L938" s="138">
        <v>1</v>
      </c>
      <c r="M938" s="138">
        <v>1</v>
      </c>
    </row>
    <row r="939" spans="2:13" s="255" customFormat="1" ht="52.2" x14ac:dyDescent="0.25">
      <c r="B939" s="155">
        <v>982</v>
      </c>
      <c r="C939" s="138" t="s">
        <v>166</v>
      </c>
      <c r="D939" s="138" t="s">
        <v>161</v>
      </c>
      <c r="E939" s="138" t="s">
        <v>1533</v>
      </c>
      <c r="F939" s="138" t="s">
        <v>1547</v>
      </c>
      <c r="G939" s="138" t="s">
        <v>1532</v>
      </c>
      <c r="H939" s="273">
        <v>250000</v>
      </c>
      <c r="I939" s="138" t="s">
        <v>245</v>
      </c>
      <c r="J939" s="138">
        <v>108</v>
      </c>
      <c r="K939" s="274">
        <v>51080101</v>
      </c>
      <c r="L939" s="138">
        <v>1</v>
      </c>
      <c r="M939" s="138">
        <v>1</v>
      </c>
    </row>
    <row r="940" spans="2:13" s="255" customFormat="1" ht="34.799999999999997" x14ac:dyDescent="0.25">
      <c r="B940" s="155">
        <v>983</v>
      </c>
      <c r="C940" s="138" t="s">
        <v>166</v>
      </c>
      <c r="D940" s="138" t="s">
        <v>161</v>
      </c>
      <c r="E940" s="138" t="s">
        <v>1533</v>
      </c>
      <c r="F940" s="138" t="s">
        <v>1548</v>
      </c>
      <c r="G940" s="138" t="s">
        <v>1532</v>
      </c>
      <c r="H940" s="273">
        <v>250000</v>
      </c>
      <c r="I940" s="138" t="s">
        <v>245</v>
      </c>
      <c r="J940" s="138">
        <v>108</v>
      </c>
      <c r="K940" s="274">
        <v>51080105</v>
      </c>
      <c r="L940" s="138">
        <v>1</v>
      </c>
      <c r="M940" s="138">
        <v>1</v>
      </c>
    </row>
    <row r="941" spans="2:13" s="255" customFormat="1" ht="34.799999999999997" x14ac:dyDescent="0.25">
      <c r="B941" s="155">
        <v>984</v>
      </c>
      <c r="C941" s="138" t="s">
        <v>229</v>
      </c>
      <c r="D941" s="138" t="s">
        <v>161</v>
      </c>
      <c r="E941" s="138" t="s">
        <v>1533</v>
      </c>
      <c r="F941" s="138" t="s">
        <v>1549</v>
      </c>
      <c r="G941" s="138" t="s">
        <v>1532</v>
      </c>
      <c r="H941" s="273">
        <v>3000000</v>
      </c>
      <c r="I941" s="138" t="s">
        <v>245</v>
      </c>
      <c r="J941" s="138">
        <v>108</v>
      </c>
      <c r="K941" s="274">
        <v>51090110</v>
      </c>
      <c r="L941" s="138">
        <v>1</v>
      </c>
      <c r="M941" s="138">
        <v>1</v>
      </c>
    </row>
    <row r="942" spans="2:13" s="255" customFormat="1" ht="52.2" x14ac:dyDescent="0.25">
      <c r="B942" s="155">
        <v>985</v>
      </c>
      <c r="C942" s="138" t="s">
        <v>229</v>
      </c>
      <c r="D942" s="138" t="s">
        <v>161</v>
      </c>
      <c r="E942" s="138" t="s">
        <v>1533</v>
      </c>
      <c r="F942" s="138" t="s">
        <v>1550</v>
      </c>
      <c r="G942" s="138" t="s">
        <v>1532</v>
      </c>
      <c r="H942" s="273">
        <v>500000</v>
      </c>
      <c r="I942" s="138" t="s">
        <v>245</v>
      </c>
      <c r="J942" s="138">
        <v>108</v>
      </c>
      <c r="K942" s="274">
        <v>51090102</v>
      </c>
      <c r="L942" s="138">
        <v>1</v>
      </c>
      <c r="M942" s="138">
        <v>1</v>
      </c>
    </row>
    <row r="943" spans="2:13" s="255" customFormat="1" ht="52.2" x14ac:dyDescent="0.25">
      <c r="B943" s="155">
        <v>986</v>
      </c>
      <c r="C943" s="138" t="s">
        <v>229</v>
      </c>
      <c r="D943" s="138" t="s">
        <v>161</v>
      </c>
      <c r="E943" s="138" t="s">
        <v>1533</v>
      </c>
      <c r="F943" s="138" t="s">
        <v>1551</v>
      </c>
      <c r="G943" s="138" t="s">
        <v>1532</v>
      </c>
      <c r="H943" s="273">
        <v>700000</v>
      </c>
      <c r="I943" s="138" t="s">
        <v>245</v>
      </c>
      <c r="J943" s="138">
        <v>108</v>
      </c>
      <c r="K943" s="274">
        <v>51090104</v>
      </c>
      <c r="L943" s="138">
        <v>1</v>
      </c>
      <c r="M943" s="138">
        <v>1</v>
      </c>
    </row>
    <row r="944" spans="2:13" s="255" customFormat="1" ht="34.799999999999997" x14ac:dyDescent="0.25">
      <c r="B944" s="155">
        <v>987</v>
      </c>
      <c r="C944" s="138" t="s">
        <v>229</v>
      </c>
      <c r="D944" s="138" t="s">
        <v>161</v>
      </c>
      <c r="E944" s="138" t="s">
        <v>1533</v>
      </c>
      <c r="F944" s="138" t="s">
        <v>1552</v>
      </c>
      <c r="G944" s="138" t="s">
        <v>1532</v>
      </c>
      <c r="H944" s="273">
        <v>700000</v>
      </c>
      <c r="I944" s="138" t="s">
        <v>245</v>
      </c>
      <c r="J944" s="138">
        <v>108</v>
      </c>
      <c r="K944" s="274">
        <v>51090105</v>
      </c>
      <c r="L944" s="138">
        <v>1</v>
      </c>
      <c r="M944" s="138">
        <v>1</v>
      </c>
    </row>
    <row r="945" spans="2:13" s="255" customFormat="1" ht="34.799999999999997" x14ac:dyDescent="0.25">
      <c r="B945" s="155">
        <v>988</v>
      </c>
      <c r="C945" s="138" t="s">
        <v>229</v>
      </c>
      <c r="D945" s="138" t="s">
        <v>161</v>
      </c>
      <c r="E945" s="138" t="s">
        <v>1533</v>
      </c>
      <c r="F945" s="138" t="s">
        <v>1553</v>
      </c>
      <c r="G945" s="138" t="s">
        <v>1532</v>
      </c>
      <c r="H945" s="273">
        <v>2300000</v>
      </c>
      <c r="I945" s="138" t="s">
        <v>245</v>
      </c>
      <c r="J945" s="138">
        <v>108</v>
      </c>
      <c r="K945" s="274">
        <v>51090106</v>
      </c>
      <c r="L945" s="138">
        <v>1</v>
      </c>
      <c r="M945" s="138">
        <v>1</v>
      </c>
    </row>
    <row r="946" spans="2:13" s="255" customFormat="1" ht="87" x14ac:dyDescent="0.25">
      <c r="B946" s="155">
        <v>989</v>
      </c>
      <c r="C946" s="138" t="s">
        <v>229</v>
      </c>
      <c r="D946" s="138" t="s">
        <v>161</v>
      </c>
      <c r="E946" s="138" t="s">
        <v>1533</v>
      </c>
      <c r="F946" s="138" t="s">
        <v>1554</v>
      </c>
      <c r="G946" s="138" t="s">
        <v>1532</v>
      </c>
      <c r="H946" s="273">
        <v>6000000</v>
      </c>
      <c r="I946" s="138" t="s">
        <v>245</v>
      </c>
      <c r="J946" s="138">
        <v>108</v>
      </c>
      <c r="K946" s="274">
        <v>51090107</v>
      </c>
      <c r="L946" s="138">
        <v>1</v>
      </c>
      <c r="M946" s="138">
        <v>1</v>
      </c>
    </row>
    <row r="947" spans="2:13" s="255" customFormat="1" ht="52.2" x14ac:dyDescent="0.25">
      <c r="B947" s="155">
        <v>990</v>
      </c>
      <c r="C947" s="138" t="s">
        <v>229</v>
      </c>
      <c r="D947" s="138" t="s">
        <v>161</v>
      </c>
      <c r="E947" s="138" t="s">
        <v>1533</v>
      </c>
      <c r="F947" s="138" t="s">
        <v>1555</v>
      </c>
      <c r="G947" s="138" t="s">
        <v>1532</v>
      </c>
      <c r="H947" s="273">
        <v>66805937</v>
      </c>
      <c r="I947" s="138" t="s">
        <v>245</v>
      </c>
      <c r="J947" s="138">
        <v>108</v>
      </c>
      <c r="K947" s="274">
        <v>51070801</v>
      </c>
      <c r="L947" s="138">
        <v>3</v>
      </c>
      <c r="M947" s="138">
        <v>3</v>
      </c>
    </row>
    <row r="948" spans="2:13" s="255" customFormat="1" ht="52.2" x14ac:dyDescent="0.25">
      <c r="B948" s="155">
        <v>991</v>
      </c>
      <c r="C948" s="138" t="s">
        <v>229</v>
      </c>
      <c r="D948" s="138" t="s">
        <v>161</v>
      </c>
      <c r="E948" s="138" t="s">
        <v>1556</v>
      </c>
      <c r="F948" s="138" t="s">
        <v>1557</v>
      </c>
      <c r="G948" s="138" t="s">
        <v>1558</v>
      </c>
      <c r="H948" s="273">
        <v>1020000</v>
      </c>
      <c r="I948" s="138" t="s">
        <v>245</v>
      </c>
      <c r="J948" s="138">
        <v>108</v>
      </c>
      <c r="K948" s="274">
        <v>51060202</v>
      </c>
      <c r="L948" s="138">
        <v>1</v>
      </c>
      <c r="M948" s="138">
        <v>1</v>
      </c>
    </row>
    <row r="949" spans="2:13" s="255" customFormat="1" ht="52.2" x14ac:dyDescent="0.25">
      <c r="B949" s="155">
        <v>992</v>
      </c>
      <c r="C949" s="138" t="s">
        <v>229</v>
      </c>
      <c r="D949" s="138" t="s">
        <v>161</v>
      </c>
      <c r="E949" s="138" t="s">
        <v>317</v>
      </c>
      <c r="F949" s="138" t="s">
        <v>1559</v>
      </c>
      <c r="G949" s="138" t="s">
        <v>166</v>
      </c>
      <c r="H949" s="273">
        <v>250000</v>
      </c>
      <c r="I949" s="138" t="s">
        <v>245</v>
      </c>
      <c r="J949" s="138">
        <v>108</v>
      </c>
      <c r="K949" s="274">
        <v>51030801</v>
      </c>
      <c r="L949" s="138">
        <v>1</v>
      </c>
      <c r="M949" s="138">
        <v>1</v>
      </c>
    </row>
    <row r="950" spans="2:13" s="255" customFormat="1" ht="191.4" x14ac:dyDescent="0.25">
      <c r="B950" s="155">
        <v>993</v>
      </c>
      <c r="C950" s="138" t="s">
        <v>229</v>
      </c>
      <c r="D950" s="138" t="s">
        <v>161</v>
      </c>
      <c r="E950" s="138" t="s">
        <v>313</v>
      </c>
      <c r="F950" s="138" t="s">
        <v>2453</v>
      </c>
      <c r="G950" s="138" t="s">
        <v>166</v>
      </c>
      <c r="H950" s="245">
        <v>40000000</v>
      </c>
      <c r="I950" s="138" t="s">
        <v>2325</v>
      </c>
      <c r="J950" s="138">
        <v>2001000108</v>
      </c>
      <c r="K950" s="274">
        <v>51020101</v>
      </c>
      <c r="L950" s="138">
        <v>1</v>
      </c>
      <c r="M950" s="141">
        <v>1</v>
      </c>
    </row>
    <row r="951" spans="2:13" s="255" customFormat="1" ht="87" x14ac:dyDescent="0.25">
      <c r="B951" s="155">
        <v>994</v>
      </c>
      <c r="C951" s="141" t="s">
        <v>229</v>
      </c>
      <c r="D951" s="138" t="s">
        <v>161</v>
      </c>
      <c r="E951" s="138" t="s">
        <v>2454</v>
      </c>
      <c r="F951" s="138" t="s">
        <v>2455</v>
      </c>
      <c r="G951" s="138" t="s">
        <v>166</v>
      </c>
      <c r="H951" s="245">
        <v>165000000</v>
      </c>
      <c r="I951" s="138" t="s">
        <v>2325</v>
      </c>
      <c r="J951" s="138">
        <v>2001000108</v>
      </c>
      <c r="K951" s="274">
        <v>51100701</v>
      </c>
      <c r="L951" s="141">
        <v>3</v>
      </c>
      <c r="M951" s="141">
        <v>3</v>
      </c>
    </row>
    <row r="952" spans="2:13" s="255" customFormat="1" ht="69.599999999999994" x14ac:dyDescent="0.25">
      <c r="B952" s="155">
        <v>995</v>
      </c>
      <c r="C952" s="150" t="s">
        <v>229</v>
      </c>
      <c r="D952" s="138" t="s">
        <v>161</v>
      </c>
      <c r="E952" s="138" t="s">
        <v>885</v>
      </c>
      <c r="F952" s="138" t="s">
        <v>2456</v>
      </c>
      <c r="G952" s="181" t="s">
        <v>2457</v>
      </c>
      <c r="H952" s="245">
        <v>15000000</v>
      </c>
      <c r="I952" s="138" t="s">
        <v>2325</v>
      </c>
      <c r="J952" s="138">
        <v>2001000108</v>
      </c>
      <c r="K952" s="274">
        <v>15080101</v>
      </c>
      <c r="L952" s="181">
        <v>1</v>
      </c>
      <c r="M952" s="181">
        <v>1</v>
      </c>
    </row>
    <row r="953" spans="2:13" s="255" customFormat="1" ht="39.6" x14ac:dyDescent="0.25">
      <c r="B953" s="155">
        <v>996</v>
      </c>
      <c r="C953" s="70" t="s">
        <v>229</v>
      </c>
      <c r="D953" s="87" t="s">
        <v>161</v>
      </c>
      <c r="E953" s="70" t="s">
        <v>1560</v>
      </c>
      <c r="F953" s="70" t="s">
        <v>1561</v>
      </c>
      <c r="G953" s="69" t="s">
        <v>166</v>
      </c>
      <c r="H953" s="105">
        <v>28389000</v>
      </c>
      <c r="I953" s="69" t="s">
        <v>660</v>
      </c>
      <c r="J953" s="69">
        <v>5031</v>
      </c>
      <c r="K953" s="69">
        <v>51140125</v>
      </c>
      <c r="L953" s="69" t="s">
        <v>1562</v>
      </c>
      <c r="M953" s="81" t="s">
        <v>216</v>
      </c>
    </row>
    <row r="954" spans="2:13" s="255" customFormat="1" ht="39.6" x14ac:dyDescent="0.25">
      <c r="B954" s="155">
        <v>997</v>
      </c>
      <c r="C954" s="70" t="s">
        <v>229</v>
      </c>
      <c r="D954" s="87" t="s">
        <v>161</v>
      </c>
      <c r="E954" s="113" t="s">
        <v>1372</v>
      </c>
      <c r="F954" s="70" t="s">
        <v>1563</v>
      </c>
      <c r="G954" s="69" t="s">
        <v>166</v>
      </c>
      <c r="H954" s="105">
        <v>4000000</v>
      </c>
      <c r="I954" s="69" t="s">
        <v>660</v>
      </c>
      <c r="J954" s="69">
        <v>5031</v>
      </c>
      <c r="K954" s="69">
        <v>51140125</v>
      </c>
      <c r="L954" s="69" t="s">
        <v>1562</v>
      </c>
      <c r="M954" s="81" t="s">
        <v>216</v>
      </c>
    </row>
    <row r="955" spans="2:13" s="255" customFormat="1" ht="39.6" x14ac:dyDescent="0.25">
      <c r="B955" s="155">
        <v>998</v>
      </c>
      <c r="C955" s="70" t="s">
        <v>229</v>
      </c>
      <c r="D955" s="87" t="s">
        <v>161</v>
      </c>
      <c r="E955" s="70" t="s">
        <v>1560</v>
      </c>
      <c r="F955" s="78" t="s">
        <v>1564</v>
      </c>
      <c r="G955" s="69" t="s">
        <v>166</v>
      </c>
      <c r="H955" s="105">
        <v>1504000</v>
      </c>
      <c r="I955" s="69" t="s">
        <v>660</v>
      </c>
      <c r="J955" s="69">
        <v>5031</v>
      </c>
      <c r="K955" s="69">
        <v>51140102</v>
      </c>
      <c r="L955" s="69" t="s">
        <v>1562</v>
      </c>
      <c r="M955" s="81" t="s">
        <v>216</v>
      </c>
    </row>
    <row r="956" spans="2:13" s="255" customFormat="1" ht="52.8" x14ac:dyDescent="0.25">
      <c r="B956" s="155">
        <v>999</v>
      </c>
      <c r="C956" s="70" t="s">
        <v>229</v>
      </c>
      <c r="D956" s="87" t="s">
        <v>161</v>
      </c>
      <c r="E956" s="70" t="s">
        <v>1204</v>
      </c>
      <c r="F956" s="70" t="s">
        <v>1565</v>
      </c>
      <c r="G956" s="69">
        <v>1</v>
      </c>
      <c r="H956" s="105">
        <v>150000</v>
      </c>
      <c r="I956" s="69" t="s">
        <v>660</v>
      </c>
      <c r="J956" s="69">
        <v>5031</v>
      </c>
      <c r="K956" s="69">
        <v>51140122</v>
      </c>
      <c r="L956" s="69" t="s">
        <v>1562</v>
      </c>
      <c r="M956" s="81" t="s">
        <v>216</v>
      </c>
    </row>
    <row r="957" spans="2:13" s="255" customFormat="1" ht="39.6" x14ac:dyDescent="0.25">
      <c r="B957" s="155">
        <v>1000</v>
      </c>
      <c r="C957" s="70" t="s">
        <v>229</v>
      </c>
      <c r="D957" s="87" t="s">
        <v>161</v>
      </c>
      <c r="E957" s="70" t="s">
        <v>1566</v>
      </c>
      <c r="F957" s="70" t="s">
        <v>1567</v>
      </c>
      <c r="G957" s="69" t="s">
        <v>166</v>
      </c>
      <c r="H957" s="105">
        <v>100000</v>
      </c>
      <c r="I957" s="69" t="s">
        <v>660</v>
      </c>
      <c r="J957" s="69">
        <v>5031</v>
      </c>
      <c r="K957" s="69">
        <v>51140127</v>
      </c>
      <c r="L957" s="69" t="s">
        <v>1562</v>
      </c>
      <c r="M957" s="81" t="s">
        <v>216</v>
      </c>
    </row>
    <row r="958" spans="2:13" s="255" customFormat="1" ht="66" x14ac:dyDescent="0.25">
      <c r="B958" s="155">
        <v>1001</v>
      </c>
      <c r="C958" s="70" t="s">
        <v>229</v>
      </c>
      <c r="D958" s="87" t="s">
        <v>161</v>
      </c>
      <c r="E958" s="70" t="s">
        <v>1374</v>
      </c>
      <c r="F958" s="70" t="s">
        <v>1568</v>
      </c>
      <c r="G958" s="69" t="s">
        <v>166</v>
      </c>
      <c r="H958" s="105">
        <v>22610851</v>
      </c>
      <c r="I958" s="69" t="s">
        <v>660</v>
      </c>
      <c r="J958" s="69">
        <v>5031</v>
      </c>
      <c r="K958" s="69">
        <v>51020101</v>
      </c>
      <c r="L958" s="69" t="s">
        <v>1562</v>
      </c>
      <c r="M958" s="81" t="s">
        <v>216</v>
      </c>
    </row>
    <row r="959" spans="2:13" s="255" customFormat="1" ht="39.6" x14ac:dyDescent="0.25">
      <c r="B959" s="155">
        <v>1002</v>
      </c>
      <c r="C959" s="70" t="s">
        <v>1569</v>
      </c>
      <c r="D959" s="87" t="s">
        <v>161</v>
      </c>
      <c r="E959" s="70" t="s">
        <v>1570</v>
      </c>
      <c r="F959" s="70" t="s">
        <v>1571</v>
      </c>
      <c r="G959" s="69" t="s">
        <v>166</v>
      </c>
      <c r="H959" s="105">
        <v>1250000</v>
      </c>
      <c r="I959" s="69" t="s">
        <v>660</v>
      </c>
      <c r="J959" s="69">
        <v>5031</v>
      </c>
      <c r="K959" s="69">
        <v>51110102</v>
      </c>
      <c r="L959" s="69" t="s">
        <v>1001</v>
      </c>
      <c r="M959" s="81" t="s">
        <v>216</v>
      </c>
    </row>
    <row r="960" spans="2:13" s="255" customFormat="1" ht="26.4" x14ac:dyDescent="0.25">
      <c r="B960" s="155">
        <v>1003</v>
      </c>
      <c r="C960" s="70" t="s">
        <v>1572</v>
      </c>
      <c r="D960" s="87" t="s">
        <v>161</v>
      </c>
      <c r="E960" s="88" t="s">
        <v>216</v>
      </c>
      <c r="F960" s="88" t="s">
        <v>1573</v>
      </c>
      <c r="G960" s="69" t="s">
        <v>166</v>
      </c>
      <c r="H960" s="105">
        <v>100000</v>
      </c>
      <c r="I960" s="69" t="s">
        <v>660</v>
      </c>
      <c r="J960" s="69">
        <v>5031</v>
      </c>
      <c r="K960" s="69">
        <v>51140137</v>
      </c>
      <c r="L960" s="69" t="s">
        <v>1001</v>
      </c>
      <c r="M960" s="81" t="s">
        <v>216</v>
      </c>
    </row>
    <row r="961" spans="2:13" s="255" customFormat="1" ht="39.6" x14ac:dyDescent="0.25">
      <c r="B961" s="155">
        <v>1004</v>
      </c>
      <c r="C961" s="70" t="s">
        <v>1574</v>
      </c>
      <c r="D961" s="87" t="s">
        <v>161</v>
      </c>
      <c r="E961" s="88" t="s">
        <v>1575</v>
      </c>
      <c r="F961" s="88" t="s">
        <v>1576</v>
      </c>
      <c r="G961" s="69" t="s">
        <v>166</v>
      </c>
      <c r="H961" s="105">
        <v>150000</v>
      </c>
      <c r="I961" s="69" t="s">
        <v>660</v>
      </c>
      <c r="J961" s="69">
        <v>5031</v>
      </c>
      <c r="K961" s="69">
        <v>51071001</v>
      </c>
      <c r="L961" s="69" t="s">
        <v>1001</v>
      </c>
      <c r="M961" s="81" t="s">
        <v>216</v>
      </c>
    </row>
    <row r="962" spans="2:13" s="255" customFormat="1" ht="52.8" x14ac:dyDescent="0.25">
      <c r="B962" s="155">
        <v>1005</v>
      </c>
      <c r="C962" s="70" t="s">
        <v>1569</v>
      </c>
      <c r="D962" s="87" t="s">
        <v>161</v>
      </c>
      <c r="E962" s="70" t="s">
        <v>1570</v>
      </c>
      <c r="F962" s="88" t="s">
        <v>1577</v>
      </c>
      <c r="G962" s="69" t="s">
        <v>166</v>
      </c>
      <c r="H962" s="105">
        <v>450000</v>
      </c>
      <c r="I962" s="69" t="s">
        <v>660</v>
      </c>
      <c r="J962" s="69">
        <v>5031</v>
      </c>
      <c r="K962" s="77">
        <v>51011401</v>
      </c>
      <c r="L962" s="69" t="s">
        <v>1001</v>
      </c>
      <c r="M962" s="81" t="s">
        <v>216</v>
      </c>
    </row>
    <row r="963" spans="2:13" s="255" customFormat="1" ht="39.6" x14ac:dyDescent="0.25">
      <c r="B963" s="155">
        <v>1006</v>
      </c>
      <c r="C963" s="70" t="s">
        <v>229</v>
      </c>
      <c r="D963" s="87" t="s">
        <v>161</v>
      </c>
      <c r="E963" s="88" t="s">
        <v>1578</v>
      </c>
      <c r="F963" s="275" t="s">
        <v>1579</v>
      </c>
      <c r="G963" s="69" t="s">
        <v>166</v>
      </c>
      <c r="H963" s="105">
        <v>1000000</v>
      </c>
      <c r="I963" s="69" t="s">
        <v>660</v>
      </c>
      <c r="J963" s="69">
        <v>5031</v>
      </c>
      <c r="K963" s="77">
        <v>51140144</v>
      </c>
      <c r="L963" s="69" t="s">
        <v>1562</v>
      </c>
      <c r="M963" s="81" t="s">
        <v>216</v>
      </c>
    </row>
    <row r="964" spans="2:13" s="255" customFormat="1" ht="41.4" x14ac:dyDescent="0.25">
      <c r="B964" s="155">
        <v>1007</v>
      </c>
      <c r="C964" s="70" t="s">
        <v>229</v>
      </c>
      <c r="D964" s="87" t="s">
        <v>161</v>
      </c>
      <c r="E964" s="88" t="s">
        <v>1580</v>
      </c>
      <c r="F964" s="275" t="s">
        <v>1581</v>
      </c>
      <c r="G964" s="69" t="s">
        <v>166</v>
      </c>
      <c r="H964" s="105">
        <v>200000</v>
      </c>
      <c r="I964" s="69" t="s">
        <v>660</v>
      </c>
      <c r="J964" s="69">
        <v>5031</v>
      </c>
      <c r="K964" s="77">
        <v>51140144</v>
      </c>
      <c r="L964" s="69" t="s">
        <v>1562</v>
      </c>
      <c r="M964" s="81" t="s">
        <v>216</v>
      </c>
    </row>
    <row r="965" spans="2:13" s="255" customFormat="1" ht="26.4" x14ac:dyDescent="0.25">
      <c r="B965" s="155">
        <v>1008</v>
      </c>
      <c r="C965" s="128" t="s">
        <v>909</v>
      </c>
      <c r="D965" s="87" t="s">
        <v>248</v>
      </c>
      <c r="E965" s="113" t="s">
        <v>1582</v>
      </c>
      <c r="F965" s="70" t="s">
        <v>1583</v>
      </c>
      <c r="G965" s="69">
        <v>66</v>
      </c>
      <c r="H965" s="182">
        <v>20000000</v>
      </c>
      <c r="I965" s="69" t="s">
        <v>252</v>
      </c>
      <c r="J965" s="69">
        <v>500303</v>
      </c>
      <c r="K965" s="69">
        <v>51011401</v>
      </c>
      <c r="L965" s="69" t="s">
        <v>1584</v>
      </c>
      <c r="M965" s="102" t="s">
        <v>1585</v>
      </c>
    </row>
    <row r="966" spans="2:13" s="255" customFormat="1" ht="45" x14ac:dyDescent="0.25">
      <c r="B966" s="155">
        <v>1009</v>
      </c>
      <c r="C966" s="128" t="s">
        <v>909</v>
      </c>
      <c r="D966" s="87" t="s">
        <v>248</v>
      </c>
      <c r="E966" s="88" t="s">
        <v>1586</v>
      </c>
      <c r="F966" s="88" t="s">
        <v>1587</v>
      </c>
      <c r="G966" s="183" t="s">
        <v>1588</v>
      </c>
      <c r="H966" s="182">
        <v>4000000</v>
      </c>
      <c r="I966" s="69" t="s">
        <v>252</v>
      </c>
      <c r="J966" s="69">
        <v>500303</v>
      </c>
      <c r="K966" s="69">
        <v>51012301</v>
      </c>
      <c r="L966" s="133" t="s">
        <v>915</v>
      </c>
      <c r="M966" s="102" t="s">
        <v>1585</v>
      </c>
    </row>
    <row r="967" spans="2:13" s="255" customFormat="1" ht="45" x14ac:dyDescent="0.25">
      <c r="B967" s="155">
        <v>1010</v>
      </c>
      <c r="C967" s="128" t="s">
        <v>909</v>
      </c>
      <c r="D967" s="87" t="s">
        <v>248</v>
      </c>
      <c r="E967" s="88" t="s">
        <v>1586</v>
      </c>
      <c r="F967" s="78" t="s">
        <v>1589</v>
      </c>
      <c r="G967" s="77" t="s">
        <v>166</v>
      </c>
      <c r="H967" s="184">
        <v>1000000</v>
      </c>
      <c r="I967" s="69" t="s">
        <v>252</v>
      </c>
      <c r="J967" s="69">
        <v>500303</v>
      </c>
      <c r="K967" s="69">
        <v>51012301</v>
      </c>
      <c r="L967" s="133" t="s">
        <v>915</v>
      </c>
      <c r="M967" s="77" t="s">
        <v>317</v>
      </c>
    </row>
    <row r="968" spans="2:13" s="255" customFormat="1" ht="45" x14ac:dyDescent="0.3">
      <c r="B968" s="155">
        <v>1011</v>
      </c>
      <c r="C968" s="128" t="s">
        <v>909</v>
      </c>
      <c r="D968" s="87" t="s">
        <v>248</v>
      </c>
      <c r="E968" s="88" t="s">
        <v>1586</v>
      </c>
      <c r="F968" s="78" t="s">
        <v>1590</v>
      </c>
      <c r="G968" s="185">
        <v>40</v>
      </c>
      <c r="H968" s="184">
        <v>207103</v>
      </c>
      <c r="I968" s="69" t="s">
        <v>252</v>
      </c>
      <c r="J968" s="69">
        <v>500303</v>
      </c>
      <c r="K968" s="276">
        <v>51140102</v>
      </c>
      <c r="L968" s="133" t="s">
        <v>915</v>
      </c>
      <c r="M968" s="77" t="s">
        <v>317</v>
      </c>
    </row>
    <row r="969" spans="2:13" s="255" customFormat="1" ht="45" x14ac:dyDescent="0.25">
      <c r="B969" s="155">
        <v>1012</v>
      </c>
      <c r="C969" s="128" t="s">
        <v>909</v>
      </c>
      <c r="D969" s="87" t="s">
        <v>248</v>
      </c>
      <c r="E969" s="70" t="s">
        <v>330</v>
      </c>
      <c r="F969" s="78" t="s">
        <v>1591</v>
      </c>
      <c r="G969" s="77" t="s">
        <v>166</v>
      </c>
      <c r="H969" s="182">
        <v>1000000</v>
      </c>
      <c r="I969" s="69" t="s">
        <v>252</v>
      </c>
      <c r="J969" s="69">
        <v>500303</v>
      </c>
      <c r="K969" s="69">
        <v>51012301</v>
      </c>
      <c r="L969" s="133" t="s">
        <v>915</v>
      </c>
      <c r="M969" s="69" t="s">
        <v>331</v>
      </c>
    </row>
    <row r="970" spans="2:13" s="255" customFormat="1" ht="45" x14ac:dyDescent="0.25">
      <c r="B970" s="155">
        <v>1013</v>
      </c>
      <c r="C970" s="128" t="s">
        <v>909</v>
      </c>
      <c r="D970" s="87" t="s">
        <v>248</v>
      </c>
      <c r="E970" s="70" t="s">
        <v>322</v>
      </c>
      <c r="F970" s="70" t="s">
        <v>1592</v>
      </c>
      <c r="G970" s="77" t="s">
        <v>166</v>
      </c>
      <c r="H970" s="182">
        <f>6000000-H971</f>
        <v>5207103</v>
      </c>
      <c r="I970" s="69" t="s">
        <v>252</v>
      </c>
      <c r="J970" s="69">
        <v>500303</v>
      </c>
      <c r="K970" s="69">
        <v>51012301</v>
      </c>
      <c r="L970" s="133" t="s">
        <v>915</v>
      </c>
      <c r="M970" s="69" t="s">
        <v>310</v>
      </c>
    </row>
    <row r="971" spans="2:13" s="255" customFormat="1" ht="45" x14ac:dyDescent="0.3">
      <c r="B971" s="155">
        <v>1014</v>
      </c>
      <c r="C971" s="128" t="s">
        <v>909</v>
      </c>
      <c r="D971" s="87" t="s">
        <v>248</v>
      </c>
      <c r="E971" s="70" t="s">
        <v>322</v>
      </c>
      <c r="F971" s="70" t="s">
        <v>1593</v>
      </c>
      <c r="G971" s="77">
        <v>80</v>
      </c>
      <c r="H971" s="182">
        <f>800000-7103</f>
        <v>792897</v>
      </c>
      <c r="I971" s="69" t="s">
        <v>252</v>
      </c>
      <c r="J971" s="69">
        <v>500303</v>
      </c>
      <c r="K971" s="276">
        <v>51140102</v>
      </c>
      <c r="L971" s="133" t="s">
        <v>915</v>
      </c>
      <c r="M971" s="69" t="s">
        <v>310</v>
      </c>
    </row>
    <row r="972" spans="2:13" s="255" customFormat="1" ht="15" x14ac:dyDescent="0.25">
      <c r="B972" s="155">
        <v>1015</v>
      </c>
      <c r="C972" s="128" t="s">
        <v>909</v>
      </c>
      <c r="D972" s="87" t="s">
        <v>248</v>
      </c>
      <c r="E972" s="70" t="s">
        <v>902</v>
      </c>
      <c r="F972" s="70" t="s">
        <v>1594</v>
      </c>
      <c r="G972" s="77" t="s">
        <v>166</v>
      </c>
      <c r="H972" s="186">
        <f>1500000+292897</f>
        <v>1792897</v>
      </c>
      <c r="I972" s="69" t="s">
        <v>252</v>
      </c>
      <c r="J972" s="69">
        <v>500303</v>
      </c>
      <c r="K972" s="69">
        <v>51012301</v>
      </c>
      <c r="L972" s="69" t="s">
        <v>1584</v>
      </c>
      <c r="M972" s="69" t="s">
        <v>353</v>
      </c>
    </row>
    <row r="973" spans="2:13" s="255" customFormat="1" ht="45" x14ac:dyDescent="0.3">
      <c r="B973" s="155">
        <v>1016</v>
      </c>
      <c r="C973" s="128" t="s">
        <v>909</v>
      </c>
      <c r="D973" s="87" t="s">
        <v>248</v>
      </c>
      <c r="E973" s="70" t="s">
        <v>318</v>
      </c>
      <c r="F973" s="70" t="s">
        <v>1595</v>
      </c>
      <c r="G973" s="185">
        <v>70</v>
      </c>
      <c r="H973" s="186">
        <f>2000000-H972</f>
        <v>207103</v>
      </c>
      <c r="I973" s="69" t="s">
        <v>252</v>
      </c>
      <c r="J973" s="69">
        <v>500303</v>
      </c>
      <c r="K973" s="276">
        <v>51140102</v>
      </c>
      <c r="L973" s="133" t="s">
        <v>915</v>
      </c>
      <c r="M973" s="69" t="s">
        <v>332</v>
      </c>
    </row>
    <row r="974" spans="2:13" s="255" customFormat="1" ht="45" x14ac:dyDescent="0.3">
      <c r="B974" s="155">
        <v>1017</v>
      </c>
      <c r="C974" s="128" t="s">
        <v>909</v>
      </c>
      <c r="D974" s="87" t="s">
        <v>248</v>
      </c>
      <c r="E974" s="70" t="s">
        <v>353</v>
      </c>
      <c r="F974" s="70" t="s">
        <v>1596</v>
      </c>
      <c r="G974" s="77" t="s">
        <v>166</v>
      </c>
      <c r="H974" s="186">
        <v>4000000</v>
      </c>
      <c r="I974" s="69" t="s">
        <v>252</v>
      </c>
      <c r="J974" s="69">
        <v>500303</v>
      </c>
      <c r="K974" s="276">
        <v>51020101</v>
      </c>
      <c r="L974" s="133" t="s">
        <v>915</v>
      </c>
      <c r="M974" s="69" t="s">
        <v>1597</v>
      </c>
    </row>
    <row r="975" spans="2:13" s="255" customFormat="1" ht="45" x14ac:dyDescent="0.25">
      <c r="B975" s="155">
        <v>1018</v>
      </c>
      <c r="C975" s="128" t="s">
        <v>909</v>
      </c>
      <c r="D975" s="87" t="s">
        <v>248</v>
      </c>
      <c r="E975" s="70" t="s">
        <v>317</v>
      </c>
      <c r="F975" s="70" t="s">
        <v>1598</v>
      </c>
      <c r="G975" s="77" t="s">
        <v>166</v>
      </c>
      <c r="H975" s="186">
        <v>22000000</v>
      </c>
      <c r="I975" s="69" t="s">
        <v>252</v>
      </c>
      <c r="J975" s="69">
        <v>500303</v>
      </c>
      <c r="K975" s="69">
        <v>51140110</v>
      </c>
      <c r="L975" s="133" t="s">
        <v>915</v>
      </c>
      <c r="M975" s="69" t="s">
        <v>353</v>
      </c>
    </row>
    <row r="976" spans="2:13" s="255" customFormat="1" ht="45" x14ac:dyDescent="0.3">
      <c r="B976" s="155">
        <v>1019</v>
      </c>
      <c r="C976" s="128" t="s">
        <v>909</v>
      </c>
      <c r="D976" s="87" t="s">
        <v>248</v>
      </c>
      <c r="E976" s="70" t="s">
        <v>317</v>
      </c>
      <c r="F976" s="70" t="s">
        <v>1599</v>
      </c>
      <c r="G976" s="77">
        <v>10</v>
      </c>
      <c r="H976" s="186">
        <v>3000000</v>
      </c>
      <c r="I976" s="69" t="s">
        <v>252</v>
      </c>
      <c r="J976" s="69">
        <v>500303</v>
      </c>
      <c r="K976" s="276">
        <v>51140131</v>
      </c>
      <c r="L976" s="133" t="s">
        <v>915</v>
      </c>
      <c r="M976" s="69" t="s">
        <v>353</v>
      </c>
    </row>
    <row r="977" spans="2:13" s="255" customFormat="1" ht="45" x14ac:dyDescent="0.25">
      <c r="B977" s="155">
        <v>1020</v>
      </c>
      <c r="C977" s="128" t="s">
        <v>909</v>
      </c>
      <c r="D977" s="87" t="s">
        <v>248</v>
      </c>
      <c r="E977" s="70" t="s">
        <v>353</v>
      </c>
      <c r="F977" s="70" t="s">
        <v>1600</v>
      </c>
      <c r="G977" s="77" t="s">
        <v>166</v>
      </c>
      <c r="H977" s="186">
        <v>13000000</v>
      </c>
      <c r="I977" s="69" t="s">
        <v>252</v>
      </c>
      <c r="J977" s="69">
        <v>500303</v>
      </c>
      <c r="K977" s="69">
        <v>51140110</v>
      </c>
      <c r="L977" s="133" t="s">
        <v>915</v>
      </c>
      <c r="M977" s="69" t="s">
        <v>1597</v>
      </c>
    </row>
    <row r="978" spans="2:13" s="255" customFormat="1" ht="45" x14ac:dyDescent="0.3">
      <c r="B978" s="155">
        <v>1021</v>
      </c>
      <c r="C978" s="128" t="s">
        <v>909</v>
      </c>
      <c r="D978" s="87" t="s">
        <v>248</v>
      </c>
      <c r="E978" s="70" t="s">
        <v>353</v>
      </c>
      <c r="F978" s="70" t="s">
        <v>1601</v>
      </c>
      <c r="G978" s="77" t="s">
        <v>166</v>
      </c>
      <c r="H978" s="186">
        <v>1000000</v>
      </c>
      <c r="I978" s="69" t="s">
        <v>252</v>
      </c>
      <c r="J978" s="69">
        <v>500303</v>
      </c>
      <c r="K978" s="276">
        <v>51020101</v>
      </c>
      <c r="L978" s="133" t="s">
        <v>915</v>
      </c>
      <c r="M978" s="69" t="s">
        <v>1597</v>
      </c>
    </row>
    <row r="979" spans="2:13" s="255" customFormat="1" ht="45" x14ac:dyDescent="0.25">
      <c r="B979" s="155">
        <v>1022</v>
      </c>
      <c r="C979" s="128" t="s">
        <v>909</v>
      </c>
      <c r="D979" s="87" t="s">
        <v>248</v>
      </c>
      <c r="E979" s="70" t="s">
        <v>332</v>
      </c>
      <c r="F979" s="70" t="s">
        <v>1602</v>
      </c>
      <c r="G979" s="77" t="s">
        <v>166</v>
      </c>
      <c r="H979" s="186">
        <v>13000000</v>
      </c>
      <c r="I979" s="69" t="s">
        <v>252</v>
      </c>
      <c r="J979" s="69">
        <v>500303</v>
      </c>
      <c r="K979" s="69">
        <v>51140110</v>
      </c>
      <c r="L979" s="133" t="s">
        <v>915</v>
      </c>
      <c r="M979" s="69" t="s">
        <v>1603</v>
      </c>
    </row>
    <row r="980" spans="2:13" s="255" customFormat="1" ht="45" x14ac:dyDescent="0.3">
      <c r="B980" s="155">
        <v>1023</v>
      </c>
      <c r="C980" s="128" t="s">
        <v>909</v>
      </c>
      <c r="D980" s="87" t="s">
        <v>248</v>
      </c>
      <c r="E980" s="70" t="s">
        <v>332</v>
      </c>
      <c r="F980" s="70" t="s">
        <v>1604</v>
      </c>
      <c r="G980" s="77" t="s">
        <v>166</v>
      </c>
      <c r="H980" s="186">
        <v>1000000</v>
      </c>
      <c r="I980" s="69" t="s">
        <v>252</v>
      </c>
      <c r="J980" s="69">
        <v>500303</v>
      </c>
      <c r="K980" s="276">
        <v>51020101</v>
      </c>
      <c r="L980" s="133" t="s">
        <v>915</v>
      </c>
      <c r="M980" s="69" t="s">
        <v>1603</v>
      </c>
    </row>
    <row r="981" spans="2:13" s="255" customFormat="1" ht="45" x14ac:dyDescent="0.25">
      <c r="B981" s="155">
        <v>1024</v>
      </c>
      <c r="C981" s="128" t="s">
        <v>909</v>
      </c>
      <c r="D981" s="87" t="s">
        <v>248</v>
      </c>
      <c r="E981" s="70" t="s">
        <v>353</v>
      </c>
      <c r="F981" s="70" t="s">
        <v>1605</v>
      </c>
      <c r="G981" s="77" t="s">
        <v>166</v>
      </c>
      <c r="H981" s="186">
        <v>21000000</v>
      </c>
      <c r="I981" s="69" t="s">
        <v>252</v>
      </c>
      <c r="J981" s="69">
        <v>500303</v>
      </c>
      <c r="K981" s="69">
        <v>51140110</v>
      </c>
      <c r="L981" s="133" t="s">
        <v>915</v>
      </c>
      <c r="M981" s="69" t="s">
        <v>1597</v>
      </c>
    </row>
    <row r="982" spans="2:13" s="255" customFormat="1" ht="45" x14ac:dyDescent="0.3">
      <c r="B982" s="155">
        <v>1025</v>
      </c>
      <c r="C982" s="128" t="s">
        <v>909</v>
      </c>
      <c r="D982" s="87" t="s">
        <v>248</v>
      </c>
      <c r="E982" s="70" t="s">
        <v>353</v>
      </c>
      <c r="F982" s="70" t="s">
        <v>1606</v>
      </c>
      <c r="G982" s="187">
        <f>H982/350000</f>
        <v>11.428571428571429</v>
      </c>
      <c r="H982" s="186">
        <v>4000000</v>
      </c>
      <c r="I982" s="69" t="s">
        <v>252</v>
      </c>
      <c r="J982" s="69">
        <v>500303</v>
      </c>
      <c r="K982" s="276">
        <v>51071001</v>
      </c>
      <c r="L982" s="133" t="s">
        <v>915</v>
      </c>
      <c r="M982" s="69" t="s">
        <v>1597</v>
      </c>
    </row>
    <row r="983" spans="2:13" s="255" customFormat="1" x14ac:dyDescent="0.25">
      <c r="B983" s="155">
        <v>1026</v>
      </c>
      <c r="C983" s="70" t="s">
        <v>1607</v>
      </c>
      <c r="D983" s="87" t="s">
        <v>248</v>
      </c>
      <c r="E983" s="70" t="s">
        <v>356</v>
      </c>
      <c r="F983" s="70" t="s">
        <v>1608</v>
      </c>
      <c r="G983" s="77" t="s">
        <v>166</v>
      </c>
      <c r="H983" s="186">
        <v>137000000</v>
      </c>
      <c r="I983" s="69" t="s">
        <v>252</v>
      </c>
      <c r="J983" s="69">
        <v>500303</v>
      </c>
      <c r="K983" s="69">
        <v>51140110</v>
      </c>
      <c r="L983" s="69" t="s">
        <v>1584</v>
      </c>
      <c r="M983" s="69" t="s">
        <v>1603</v>
      </c>
    </row>
    <row r="984" spans="2:13" s="255" customFormat="1" ht="45" x14ac:dyDescent="0.3">
      <c r="B984" s="155">
        <v>1027</v>
      </c>
      <c r="C984" s="128" t="s">
        <v>909</v>
      </c>
      <c r="D984" s="87" t="s">
        <v>248</v>
      </c>
      <c r="E984" s="70" t="s">
        <v>356</v>
      </c>
      <c r="F984" s="70" t="s">
        <v>1609</v>
      </c>
      <c r="G984" s="187">
        <f>H984/350000</f>
        <v>17.142857142857142</v>
      </c>
      <c r="H984" s="186">
        <v>6000000</v>
      </c>
      <c r="I984" s="69" t="s">
        <v>252</v>
      </c>
      <c r="J984" s="69">
        <v>500303</v>
      </c>
      <c r="K984" s="276">
        <v>51071001</v>
      </c>
      <c r="L984" s="133" t="s">
        <v>915</v>
      </c>
      <c r="M984" s="69" t="s">
        <v>1597</v>
      </c>
    </row>
    <row r="985" spans="2:13" s="255" customFormat="1" ht="15" x14ac:dyDescent="0.3">
      <c r="B985" s="155">
        <v>1028</v>
      </c>
      <c r="C985" s="128" t="s">
        <v>909</v>
      </c>
      <c r="D985" s="87" t="s">
        <v>248</v>
      </c>
      <c r="E985" s="70" t="s">
        <v>356</v>
      </c>
      <c r="F985" s="70" t="s">
        <v>1610</v>
      </c>
      <c r="G985" s="185">
        <v>10</v>
      </c>
      <c r="H985" s="186">
        <v>5000000</v>
      </c>
      <c r="I985" s="69" t="s">
        <v>252</v>
      </c>
      <c r="J985" s="69">
        <v>500303</v>
      </c>
      <c r="K985" s="276">
        <v>51140131</v>
      </c>
      <c r="L985" s="69" t="s">
        <v>1584</v>
      </c>
      <c r="M985" s="69" t="s">
        <v>1603</v>
      </c>
    </row>
    <row r="986" spans="2:13" s="255" customFormat="1" ht="45" x14ac:dyDescent="0.25">
      <c r="B986" s="155">
        <v>1029</v>
      </c>
      <c r="C986" s="128" t="s">
        <v>909</v>
      </c>
      <c r="D986" s="87" t="s">
        <v>248</v>
      </c>
      <c r="E986" s="70" t="s">
        <v>332</v>
      </c>
      <c r="F986" s="70" t="s">
        <v>1611</v>
      </c>
      <c r="G986" s="77" t="s">
        <v>166</v>
      </c>
      <c r="H986" s="182">
        <f>86000000-H987-292897</f>
        <v>80707103</v>
      </c>
      <c r="I986" s="69" t="s">
        <v>252</v>
      </c>
      <c r="J986" s="69">
        <v>500303</v>
      </c>
      <c r="K986" s="69">
        <v>51140110</v>
      </c>
      <c r="L986" s="133" t="s">
        <v>915</v>
      </c>
      <c r="M986" s="69" t="s">
        <v>1603</v>
      </c>
    </row>
    <row r="987" spans="2:13" s="255" customFormat="1" ht="45" x14ac:dyDescent="0.3">
      <c r="B987" s="155">
        <v>1030</v>
      </c>
      <c r="C987" s="128" t="s">
        <v>909</v>
      </c>
      <c r="D987" s="87" t="s">
        <v>248</v>
      </c>
      <c r="E987" s="70" t="s">
        <v>332</v>
      </c>
      <c r="F987" s="70" t="s">
        <v>1612</v>
      </c>
      <c r="G987" s="187">
        <f>H987/350000</f>
        <v>14.285714285714286</v>
      </c>
      <c r="H987" s="182">
        <v>5000000</v>
      </c>
      <c r="I987" s="69" t="s">
        <v>252</v>
      </c>
      <c r="J987" s="69">
        <v>500303</v>
      </c>
      <c r="K987" s="276">
        <v>51071001</v>
      </c>
      <c r="L987" s="133" t="s">
        <v>915</v>
      </c>
      <c r="M987" s="69" t="s">
        <v>1603</v>
      </c>
    </row>
    <row r="988" spans="2:13" s="255" customFormat="1" ht="45" x14ac:dyDescent="0.3">
      <c r="B988" s="155">
        <v>1031</v>
      </c>
      <c r="C988" s="128" t="s">
        <v>909</v>
      </c>
      <c r="D988" s="87" t="s">
        <v>248</v>
      </c>
      <c r="E988" s="70" t="s">
        <v>332</v>
      </c>
      <c r="F988" s="70" t="s">
        <v>1613</v>
      </c>
      <c r="G988" s="187">
        <v>40</v>
      </c>
      <c r="H988" s="182">
        <f>86000000-H986-H987</f>
        <v>292897</v>
      </c>
      <c r="I988" s="69" t="s">
        <v>252</v>
      </c>
      <c r="J988" s="69">
        <v>500303</v>
      </c>
      <c r="K988" s="276">
        <v>51140102</v>
      </c>
      <c r="L988" s="133" t="s">
        <v>915</v>
      </c>
      <c r="M988" s="69" t="s">
        <v>1603</v>
      </c>
    </row>
    <row r="989" spans="2:13" s="255" customFormat="1" ht="45" x14ac:dyDescent="0.3">
      <c r="B989" s="155">
        <v>1032</v>
      </c>
      <c r="C989" s="128" t="s">
        <v>1614</v>
      </c>
      <c r="D989" s="87" t="s">
        <v>248</v>
      </c>
      <c r="E989" s="70" t="s">
        <v>332</v>
      </c>
      <c r="F989" s="70" t="s">
        <v>1615</v>
      </c>
      <c r="G989" s="77" t="s">
        <v>166</v>
      </c>
      <c r="H989" s="182">
        <v>6000000</v>
      </c>
      <c r="I989" s="69" t="s">
        <v>252</v>
      </c>
      <c r="J989" s="69">
        <v>500303</v>
      </c>
      <c r="K989" s="276">
        <v>51020101</v>
      </c>
      <c r="L989" s="133" t="s">
        <v>1616</v>
      </c>
      <c r="M989" s="69" t="s">
        <v>1603</v>
      </c>
    </row>
    <row r="990" spans="2:13" s="255" customFormat="1" ht="45" x14ac:dyDescent="0.3">
      <c r="B990" s="155">
        <v>1033</v>
      </c>
      <c r="C990" s="128" t="s">
        <v>909</v>
      </c>
      <c r="D990" s="87" t="s">
        <v>248</v>
      </c>
      <c r="E990" s="70" t="s">
        <v>332</v>
      </c>
      <c r="F990" s="70" t="s">
        <v>1617</v>
      </c>
      <c r="G990" s="77">
        <f>200*2</f>
        <v>400</v>
      </c>
      <c r="H990" s="182">
        <v>2000000</v>
      </c>
      <c r="I990" s="69" t="s">
        <v>252</v>
      </c>
      <c r="J990" s="69">
        <v>500303</v>
      </c>
      <c r="K990" s="276">
        <v>51140102</v>
      </c>
      <c r="L990" s="133" t="s">
        <v>915</v>
      </c>
      <c r="M990" s="69" t="s">
        <v>1603</v>
      </c>
    </row>
    <row r="991" spans="2:13" s="255" customFormat="1" ht="45" x14ac:dyDescent="0.3">
      <c r="B991" s="155">
        <v>1034</v>
      </c>
      <c r="C991" s="128" t="s">
        <v>909</v>
      </c>
      <c r="D991" s="87" t="s">
        <v>248</v>
      </c>
      <c r="E991" s="70" t="s">
        <v>332</v>
      </c>
      <c r="F991" s="70" t="s">
        <v>1618</v>
      </c>
      <c r="G991" s="77" t="s">
        <v>166</v>
      </c>
      <c r="H991" s="182">
        <v>2000000</v>
      </c>
      <c r="I991" s="69" t="s">
        <v>252</v>
      </c>
      <c r="J991" s="69">
        <v>500303</v>
      </c>
      <c r="K991" s="276">
        <v>51140131</v>
      </c>
      <c r="L991" s="133" t="s">
        <v>915</v>
      </c>
      <c r="M991" s="69" t="s">
        <v>1603</v>
      </c>
    </row>
    <row r="992" spans="2:13" s="255" customFormat="1" ht="45" x14ac:dyDescent="0.3">
      <c r="B992" s="155">
        <v>1035</v>
      </c>
      <c r="C992" s="128" t="s">
        <v>909</v>
      </c>
      <c r="D992" s="87" t="s">
        <v>248</v>
      </c>
      <c r="E992" s="70" t="s">
        <v>318</v>
      </c>
      <c r="F992" s="70" t="s">
        <v>1619</v>
      </c>
      <c r="G992" s="77">
        <v>200</v>
      </c>
      <c r="H992" s="182">
        <v>500000</v>
      </c>
      <c r="I992" s="69" t="s">
        <v>252</v>
      </c>
      <c r="J992" s="69">
        <v>500303</v>
      </c>
      <c r="K992" s="276">
        <v>51140102</v>
      </c>
      <c r="L992" s="133" t="s">
        <v>915</v>
      </c>
      <c r="M992" s="69" t="s">
        <v>332</v>
      </c>
    </row>
    <row r="993" spans="2:13" s="255" customFormat="1" ht="45" x14ac:dyDescent="0.3">
      <c r="B993" s="155">
        <v>1036</v>
      </c>
      <c r="C993" s="128" t="s">
        <v>909</v>
      </c>
      <c r="D993" s="87" t="s">
        <v>248</v>
      </c>
      <c r="E993" s="70" t="s">
        <v>322</v>
      </c>
      <c r="F993" s="70" t="s">
        <v>1620</v>
      </c>
      <c r="G993" s="77" t="s">
        <v>166</v>
      </c>
      <c r="H993" s="182">
        <v>2000000</v>
      </c>
      <c r="I993" s="69" t="s">
        <v>252</v>
      </c>
      <c r="J993" s="69">
        <v>500303</v>
      </c>
      <c r="K993" s="276">
        <v>51020101</v>
      </c>
      <c r="L993" s="133" t="s">
        <v>915</v>
      </c>
      <c r="M993" s="69" t="s">
        <v>310</v>
      </c>
    </row>
    <row r="994" spans="2:13" s="255" customFormat="1" ht="45" x14ac:dyDescent="0.3">
      <c r="B994" s="155">
        <v>1037</v>
      </c>
      <c r="C994" s="128" t="s">
        <v>909</v>
      </c>
      <c r="D994" s="87" t="s">
        <v>248</v>
      </c>
      <c r="E994" s="70" t="s">
        <v>322</v>
      </c>
      <c r="F994" s="70" t="s">
        <v>1621</v>
      </c>
      <c r="G994" s="77" t="s">
        <v>166</v>
      </c>
      <c r="H994" s="182">
        <v>11000000</v>
      </c>
      <c r="I994" s="69" t="s">
        <v>252</v>
      </c>
      <c r="J994" s="69">
        <v>500302</v>
      </c>
      <c r="K994" s="277">
        <v>51020103</v>
      </c>
      <c r="L994" s="133" t="s">
        <v>915</v>
      </c>
      <c r="M994" s="81" t="s">
        <v>1622</v>
      </c>
    </row>
    <row r="995" spans="2:13" s="255" customFormat="1" ht="45" x14ac:dyDescent="0.3">
      <c r="B995" s="155">
        <v>1038</v>
      </c>
      <c r="C995" s="128" t="s">
        <v>909</v>
      </c>
      <c r="D995" s="87" t="s">
        <v>248</v>
      </c>
      <c r="E995" s="88" t="s">
        <v>319</v>
      </c>
      <c r="F995" s="88" t="s">
        <v>1623</v>
      </c>
      <c r="G995" s="77" t="s">
        <v>166</v>
      </c>
      <c r="H995" s="184">
        <v>200000</v>
      </c>
      <c r="I995" s="69" t="s">
        <v>252</v>
      </c>
      <c r="J995" s="69">
        <v>500302</v>
      </c>
      <c r="K995" s="277">
        <v>51140127</v>
      </c>
      <c r="L995" s="133" t="s">
        <v>915</v>
      </c>
      <c r="M995" s="81" t="s">
        <v>1624</v>
      </c>
    </row>
    <row r="996" spans="2:13" s="255" customFormat="1" ht="45" x14ac:dyDescent="0.3">
      <c r="B996" s="155">
        <v>1039</v>
      </c>
      <c r="C996" s="128" t="s">
        <v>909</v>
      </c>
      <c r="D996" s="87" t="s">
        <v>248</v>
      </c>
      <c r="E996" s="78" t="s">
        <v>313</v>
      </c>
      <c r="F996" s="78" t="s">
        <v>1625</v>
      </c>
      <c r="G996" s="77">
        <v>1</v>
      </c>
      <c r="H996" s="184">
        <v>1500000</v>
      </c>
      <c r="I996" s="69" t="s">
        <v>252</v>
      </c>
      <c r="J996" s="69">
        <v>500302</v>
      </c>
      <c r="K996" s="277">
        <v>51050201</v>
      </c>
      <c r="L996" s="133" t="s">
        <v>915</v>
      </c>
      <c r="M996" s="77" t="s">
        <v>317</v>
      </c>
    </row>
    <row r="997" spans="2:13" s="255" customFormat="1" ht="14.4" x14ac:dyDescent="0.3">
      <c r="B997" s="155">
        <v>1040</v>
      </c>
      <c r="C997" s="70" t="s">
        <v>1626</v>
      </c>
      <c r="D997" s="87" t="s">
        <v>248</v>
      </c>
      <c r="E997" s="70" t="s">
        <v>1627</v>
      </c>
      <c r="F997" s="78" t="s">
        <v>1628</v>
      </c>
      <c r="G997" s="77" t="s">
        <v>166</v>
      </c>
      <c r="H997" s="182">
        <v>10800000</v>
      </c>
      <c r="I997" s="69" t="s">
        <v>252</v>
      </c>
      <c r="J997" s="69">
        <v>500302</v>
      </c>
      <c r="K997" s="277">
        <v>51020103</v>
      </c>
      <c r="L997" s="69" t="s">
        <v>1584</v>
      </c>
      <c r="M997" s="69" t="s">
        <v>1627</v>
      </c>
    </row>
    <row r="998" spans="2:13" s="255" customFormat="1" ht="45" x14ac:dyDescent="0.3">
      <c r="B998" s="155">
        <v>1041</v>
      </c>
      <c r="C998" s="128" t="s">
        <v>909</v>
      </c>
      <c r="D998" s="87" t="s">
        <v>248</v>
      </c>
      <c r="E998" s="70" t="s">
        <v>313</v>
      </c>
      <c r="F998" s="78" t="s">
        <v>1629</v>
      </c>
      <c r="G998" s="77" t="s">
        <v>166</v>
      </c>
      <c r="H998" s="182">
        <v>26688677</v>
      </c>
      <c r="I998" s="69" t="s">
        <v>252</v>
      </c>
      <c r="J998" s="69">
        <v>500302</v>
      </c>
      <c r="K998" s="277">
        <v>51020103</v>
      </c>
      <c r="L998" s="133" t="s">
        <v>915</v>
      </c>
      <c r="M998" s="69" t="s">
        <v>1630</v>
      </c>
    </row>
    <row r="999" spans="2:13" s="255" customFormat="1" ht="45" x14ac:dyDescent="0.3">
      <c r="B999" s="155">
        <v>1042</v>
      </c>
      <c r="C999" s="128" t="s">
        <v>909</v>
      </c>
      <c r="D999" s="87" t="s">
        <v>248</v>
      </c>
      <c r="E999" s="70" t="s">
        <v>331</v>
      </c>
      <c r="F999" s="78" t="s">
        <v>1631</v>
      </c>
      <c r="G999" s="77" t="s">
        <v>166</v>
      </c>
      <c r="H999" s="182">
        <f>3000000-300000</f>
        <v>2700000</v>
      </c>
      <c r="I999" s="69" t="s">
        <v>252</v>
      </c>
      <c r="J999" s="69">
        <v>500302</v>
      </c>
      <c r="K999" s="277">
        <v>51020103</v>
      </c>
      <c r="L999" s="133" t="s">
        <v>915</v>
      </c>
      <c r="M999" s="69" t="s">
        <v>1632</v>
      </c>
    </row>
    <row r="1000" spans="2:13" s="255" customFormat="1" ht="45" x14ac:dyDescent="0.3">
      <c r="B1000" s="155">
        <v>1043</v>
      </c>
      <c r="C1000" s="128" t="s">
        <v>909</v>
      </c>
      <c r="D1000" s="87" t="s">
        <v>248</v>
      </c>
      <c r="E1000" s="70" t="s">
        <v>331</v>
      </c>
      <c r="F1000" s="78" t="s">
        <v>1633</v>
      </c>
      <c r="G1000" s="185">
        <v>150</v>
      </c>
      <c r="H1000" s="182">
        <v>300000</v>
      </c>
      <c r="I1000" s="69" t="s">
        <v>252</v>
      </c>
      <c r="J1000" s="69">
        <v>500302</v>
      </c>
      <c r="K1000" s="277">
        <v>51140127</v>
      </c>
      <c r="L1000" s="133" t="s">
        <v>915</v>
      </c>
      <c r="M1000" s="69" t="s">
        <v>322</v>
      </c>
    </row>
    <row r="1001" spans="2:13" s="255" customFormat="1" ht="45" x14ac:dyDescent="0.3">
      <c r="B1001" s="155">
        <v>1044</v>
      </c>
      <c r="C1001" s="128" t="s">
        <v>909</v>
      </c>
      <c r="D1001" s="87" t="s">
        <v>248</v>
      </c>
      <c r="E1001" s="70" t="s">
        <v>331</v>
      </c>
      <c r="F1001" s="78" t="s">
        <v>1634</v>
      </c>
      <c r="G1001" s="77" t="s">
        <v>166</v>
      </c>
      <c r="H1001" s="182">
        <f>4000000-488786</f>
        <v>3511214</v>
      </c>
      <c r="I1001" s="69" t="s">
        <v>252</v>
      </c>
      <c r="J1001" s="69">
        <v>500302</v>
      </c>
      <c r="K1001" s="277">
        <v>51020103</v>
      </c>
      <c r="L1001" s="133" t="s">
        <v>915</v>
      </c>
      <c r="M1001" s="69" t="s">
        <v>1632</v>
      </c>
    </row>
    <row r="1002" spans="2:13" s="255" customFormat="1" ht="45" x14ac:dyDescent="0.3">
      <c r="B1002" s="155">
        <v>1045</v>
      </c>
      <c r="C1002" s="128" t="s">
        <v>909</v>
      </c>
      <c r="D1002" s="87" t="s">
        <v>248</v>
      </c>
      <c r="E1002" s="70" t="s">
        <v>331</v>
      </c>
      <c r="F1002" s="78" t="s">
        <v>1635</v>
      </c>
      <c r="G1002" s="77">
        <v>200</v>
      </c>
      <c r="H1002" s="182">
        <v>1000000</v>
      </c>
      <c r="I1002" s="69" t="s">
        <v>252</v>
      </c>
      <c r="J1002" s="69">
        <v>500302</v>
      </c>
      <c r="K1002" s="277">
        <v>51140102</v>
      </c>
      <c r="L1002" s="133" t="s">
        <v>915</v>
      </c>
      <c r="M1002" s="69" t="s">
        <v>1632</v>
      </c>
    </row>
    <row r="1003" spans="2:13" s="255" customFormat="1" ht="45" x14ac:dyDescent="0.3">
      <c r="B1003" s="155">
        <v>1046</v>
      </c>
      <c r="C1003" s="70" t="s">
        <v>1607</v>
      </c>
      <c r="D1003" s="87" t="s">
        <v>248</v>
      </c>
      <c r="E1003" s="70" t="s">
        <v>1636</v>
      </c>
      <c r="F1003" s="88" t="s">
        <v>1637</v>
      </c>
      <c r="G1003" s="77" t="s">
        <v>166</v>
      </c>
      <c r="H1003" s="182">
        <f>3000000*6</f>
        <v>18000000</v>
      </c>
      <c r="I1003" s="69" t="s">
        <v>252</v>
      </c>
      <c r="J1003" s="69">
        <v>500302</v>
      </c>
      <c r="K1003" s="277">
        <v>51020103</v>
      </c>
      <c r="L1003" s="133" t="s">
        <v>915</v>
      </c>
      <c r="M1003" s="69" t="s">
        <v>1638</v>
      </c>
    </row>
    <row r="1004" spans="2:13" s="255" customFormat="1" ht="45" x14ac:dyDescent="0.3">
      <c r="B1004" s="155">
        <v>1047</v>
      </c>
      <c r="C1004" s="128" t="s">
        <v>909</v>
      </c>
      <c r="D1004" s="87" t="s">
        <v>248</v>
      </c>
      <c r="E1004" s="70" t="s">
        <v>317</v>
      </c>
      <c r="F1004" s="88" t="s">
        <v>1639</v>
      </c>
      <c r="G1004" s="77" t="s">
        <v>166</v>
      </c>
      <c r="H1004" s="182">
        <v>15500000</v>
      </c>
      <c r="I1004" s="69" t="s">
        <v>252</v>
      </c>
      <c r="J1004" s="69">
        <v>500302</v>
      </c>
      <c r="K1004" s="277">
        <v>51020103</v>
      </c>
      <c r="L1004" s="133" t="s">
        <v>915</v>
      </c>
      <c r="M1004" s="69" t="s">
        <v>1630</v>
      </c>
    </row>
    <row r="1005" spans="2:13" s="255" customFormat="1" ht="45" x14ac:dyDescent="0.3">
      <c r="B1005" s="155">
        <v>1048</v>
      </c>
      <c r="C1005" s="128" t="s">
        <v>909</v>
      </c>
      <c r="D1005" s="87" t="s">
        <v>248</v>
      </c>
      <c r="E1005" s="70" t="s">
        <v>317</v>
      </c>
      <c r="F1005" s="88" t="s">
        <v>1640</v>
      </c>
      <c r="G1005" s="77">
        <v>200</v>
      </c>
      <c r="H1005" s="182">
        <v>1000000</v>
      </c>
      <c r="I1005" s="69" t="s">
        <v>252</v>
      </c>
      <c r="J1005" s="69">
        <v>500303</v>
      </c>
      <c r="K1005" s="277">
        <v>51140102</v>
      </c>
      <c r="L1005" s="133" t="s">
        <v>915</v>
      </c>
      <c r="M1005" s="69" t="s">
        <v>1630</v>
      </c>
    </row>
    <row r="1006" spans="2:13" s="255" customFormat="1" ht="45" x14ac:dyDescent="0.3">
      <c r="B1006" s="155">
        <v>1049</v>
      </c>
      <c r="C1006" s="128" t="s">
        <v>909</v>
      </c>
      <c r="D1006" s="87" t="s">
        <v>248</v>
      </c>
      <c r="E1006" s="70" t="s">
        <v>613</v>
      </c>
      <c r="F1006" s="88" t="s">
        <v>1641</v>
      </c>
      <c r="G1006" s="77" t="s">
        <v>166</v>
      </c>
      <c r="H1006" s="278">
        <v>773500</v>
      </c>
      <c r="I1006" s="69" t="s">
        <v>252</v>
      </c>
      <c r="J1006" s="69">
        <v>500302</v>
      </c>
      <c r="K1006" s="277">
        <v>51020103</v>
      </c>
      <c r="L1006" s="133" t="s">
        <v>915</v>
      </c>
      <c r="M1006" s="69" t="s">
        <v>1642</v>
      </c>
    </row>
    <row r="1007" spans="2:13" s="255" customFormat="1" ht="45" x14ac:dyDescent="0.3">
      <c r="B1007" s="155">
        <v>1050</v>
      </c>
      <c r="C1007" s="128" t="s">
        <v>909</v>
      </c>
      <c r="D1007" s="87" t="s">
        <v>248</v>
      </c>
      <c r="E1007" s="88" t="s">
        <v>1268</v>
      </c>
      <c r="F1007" s="88" t="s">
        <v>1643</v>
      </c>
      <c r="G1007" s="77" t="s">
        <v>166</v>
      </c>
      <c r="H1007" s="182">
        <v>3000000</v>
      </c>
      <c r="I1007" s="69" t="s">
        <v>252</v>
      </c>
      <c r="J1007" s="69">
        <v>500302</v>
      </c>
      <c r="K1007" s="277">
        <v>51020103</v>
      </c>
      <c r="L1007" s="133" t="s">
        <v>915</v>
      </c>
      <c r="M1007" s="69" t="s">
        <v>621</v>
      </c>
    </row>
    <row r="1008" spans="2:13" s="255" customFormat="1" ht="45" x14ac:dyDescent="0.3">
      <c r="B1008" s="155">
        <v>1051</v>
      </c>
      <c r="C1008" s="128" t="s">
        <v>909</v>
      </c>
      <c r="D1008" s="87" t="s">
        <v>248</v>
      </c>
      <c r="E1008" s="88" t="s">
        <v>1268</v>
      </c>
      <c r="F1008" s="88" t="s">
        <v>1644</v>
      </c>
      <c r="G1008" s="77">
        <v>200</v>
      </c>
      <c r="H1008" s="182">
        <v>1000000</v>
      </c>
      <c r="I1008" s="69" t="s">
        <v>252</v>
      </c>
      <c r="J1008" s="69">
        <v>500302</v>
      </c>
      <c r="K1008" s="277">
        <v>51140102</v>
      </c>
      <c r="L1008" s="133" t="s">
        <v>915</v>
      </c>
      <c r="M1008" s="69" t="s">
        <v>621</v>
      </c>
    </row>
    <row r="1009" spans="2:13" s="255" customFormat="1" ht="45" x14ac:dyDescent="0.3">
      <c r="B1009" s="155">
        <v>1052</v>
      </c>
      <c r="C1009" s="128" t="s">
        <v>909</v>
      </c>
      <c r="D1009" s="87" t="s">
        <v>248</v>
      </c>
      <c r="E1009" s="70" t="s">
        <v>1645</v>
      </c>
      <c r="F1009" s="70" t="s">
        <v>1646</v>
      </c>
      <c r="G1009" s="77" t="s">
        <v>166</v>
      </c>
      <c r="H1009" s="182">
        <v>49951454</v>
      </c>
      <c r="I1009" s="69" t="s">
        <v>252</v>
      </c>
      <c r="J1009" s="69">
        <v>500301</v>
      </c>
      <c r="K1009" s="279">
        <v>51020101</v>
      </c>
      <c r="L1009" s="133" t="s">
        <v>915</v>
      </c>
      <c r="M1009" s="81" t="s">
        <v>235</v>
      </c>
    </row>
    <row r="1010" spans="2:13" s="255" customFormat="1" ht="45" x14ac:dyDescent="0.3">
      <c r="B1010" s="155">
        <v>1053</v>
      </c>
      <c r="C1010" s="128" t="s">
        <v>909</v>
      </c>
      <c r="D1010" s="87" t="s">
        <v>248</v>
      </c>
      <c r="E1010" s="188">
        <v>43800</v>
      </c>
      <c r="F1010" s="88" t="s">
        <v>1647</v>
      </c>
      <c r="G1010" s="77" t="s">
        <v>166</v>
      </c>
      <c r="H1010" s="189">
        <v>1970916</v>
      </c>
      <c r="I1010" s="69" t="s">
        <v>252</v>
      </c>
      <c r="J1010" s="69">
        <v>500301</v>
      </c>
      <c r="K1010" s="279">
        <v>51020101</v>
      </c>
      <c r="L1010" s="133" t="s">
        <v>915</v>
      </c>
      <c r="M1010" s="81" t="s">
        <v>1642</v>
      </c>
    </row>
    <row r="1011" spans="2:13" s="255" customFormat="1" ht="45" x14ac:dyDescent="0.3">
      <c r="B1011" s="155">
        <v>1054</v>
      </c>
      <c r="C1011" s="128" t="s">
        <v>1607</v>
      </c>
      <c r="D1011" s="87" t="s">
        <v>248</v>
      </c>
      <c r="E1011" s="188" t="s">
        <v>1645</v>
      </c>
      <c r="F1011" s="88" t="s">
        <v>1648</v>
      </c>
      <c r="G1011" s="77" t="s">
        <v>166</v>
      </c>
      <c r="H1011" s="182">
        <v>49951454</v>
      </c>
      <c r="I1011" s="69" t="s">
        <v>252</v>
      </c>
      <c r="J1011" s="69">
        <v>500301</v>
      </c>
      <c r="K1011" s="279">
        <v>51020101</v>
      </c>
      <c r="L1011" s="133" t="s">
        <v>1616</v>
      </c>
      <c r="M1011" s="81" t="s">
        <v>235</v>
      </c>
    </row>
    <row r="1012" spans="2:13" s="255" customFormat="1" ht="45" x14ac:dyDescent="0.3">
      <c r="B1012" s="155">
        <v>1055</v>
      </c>
      <c r="C1012" s="128" t="s">
        <v>1649</v>
      </c>
      <c r="D1012" s="87" t="s">
        <v>248</v>
      </c>
      <c r="E1012" s="188" t="s">
        <v>322</v>
      </c>
      <c r="F1012" s="88" t="s">
        <v>1650</v>
      </c>
      <c r="G1012" s="77" t="s">
        <v>166</v>
      </c>
      <c r="H1012" s="189">
        <v>60000000</v>
      </c>
      <c r="I1012" s="69" t="s">
        <v>252</v>
      </c>
      <c r="J1012" s="69">
        <v>500301</v>
      </c>
      <c r="K1012" s="279">
        <v>51071206</v>
      </c>
      <c r="L1012" s="133" t="s">
        <v>1616</v>
      </c>
      <c r="M1012" s="81" t="s">
        <v>1630</v>
      </c>
    </row>
    <row r="1013" spans="2:13" s="255" customFormat="1" ht="45" x14ac:dyDescent="0.3">
      <c r="B1013" s="155">
        <v>1056</v>
      </c>
      <c r="C1013" s="128" t="s">
        <v>909</v>
      </c>
      <c r="D1013" s="87" t="s">
        <v>248</v>
      </c>
      <c r="E1013" s="188" t="s">
        <v>318</v>
      </c>
      <c r="F1013" s="88" t="s">
        <v>1651</v>
      </c>
      <c r="G1013" s="77" t="s">
        <v>166</v>
      </c>
      <c r="H1013" s="189">
        <v>23000000</v>
      </c>
      <c r="I1013" s="69" t="s">
        <v>252</v>
      </c>
      <c r="J1013" s="69">
        <v>500301</v>
      </c>
      <c r="K1013" s="279">
        <v>51100701</v>
      </c>
      <c r="L1013" s="133" t="s">
        <v>1616</v>
      </c>
      <c r="M1013" s="81" t="s">
        <v>1632</v>
      </c>
    </row>
    <row r="1014" spans="2:13" s="255" customFormat="1" ht="45" x14ac:dyDescent="0.3">
      <c r="B1014" s="155">
        <v>1057</v>
      </c>
      <c r="C1014" s="128" t="s">
        <v>909</v>
      </c>
      <c r="D1014" s="87" t="s">
        <v>248</v>
      </c>
      <c r="E1014" s="188" t="s">
        <v>317</v>
      </c>
      <c r="F1014" s="88" t="s">
        <v>1652</v>
      </c>
      <c r="G1014" s="77">
        <v>1</v>
      </c>
      <c r="H1014" s="190">
        <v>2500000</v>
      </c>
      <c r="I1014" s="69" t="s">
        <v>252</v>
      </c>
      <c r="J1014" s="69">
        <v>500301</v>
      </c>
      <c r="K1014" s="279">
        <v>51140136</v>
      </c>
      <c r="L1014" s="133" t="s">
        <v>1616</v>
      </c>
      <c r="M1014" s="81" t="s">
        <v>353</v>
      </c>
    </row>
    <row r="1015" spans="2:13" s="255" customFormat="1" ht="26.4" x14ac:dyDescent="0.3">
      <c r="B1015" s="155">
        <v>1058</v>
      </c>
      <c r="C1015" s="128" t="s">
        <v>1653</v>
      </c>
      <c r="D1015" s="87" t="s">
        <v>248</v>
      </c>
      <c r="E1015" s="188" t="s">
        <v>319</v>
      </c>
      <c r="F1015" s="88" t="s">
        <v>1654</v>
      </c>
      <c r="G1015" s="77" t="s">
        <v>166</v>
      </c>
      <c r="H1015" s="280">
        <v>40000000</v>
      </c>
      <c r="I1015" s="69" t="s">
        <v>252</v>
      </c>
      <c r="J1015" s="69">
        <v>500301</v>
      </c>
      <c r="K1015" s="281">
        <v>51140126</v>
      </c>
      <c r="L1015" s="69" t="s">
        <v>1584</v>
      </c>
      <c r="M1015" s="81" t="s">
        <v>319</v>
      </c>
    </row>
    <row r="1016" spans="2:13" s="255" customFormat="1" ht="45" x14ac:dyDescent="0.3">
      <c r="B1016" s="155">
        <v>1059</v>
      </c>
      <c r="C1016" s="128" t="s">
        <v>909</v>
      </c>
      <c r="D1016" s="87" t="s">
        <v>248</v>
      </c>
      <c r="E1016" s="188" t="s">
        <v>330</v>
      </c>
      <c r="F1016" s="88" t="s">
        <v>1655</v>
      </c>
      <c r="G1016" s="77" t="s">
        <v>166</v>
      </c>
      <c r="H1016" s="184">
        <f>4700000-18691</f>
        <v>4681309</v>
      </c>
      <c r="I1016" s="69" t="s">
        <v>252</v>
      </c>
      <c r="J1016" s="69">
        <v>500301</v>
      </c>
      <c r="K1016" s="279">
        <v>51020101</v>
      </c>
      <c r="L1016" s="133" t="s">
        <v>1616</v>
      </c>
      <c r="M1016" s="81" t="s">
        <v>331</v>
      </c>
    </row>
    <row r="1017" spans="2:13" s="255" customFormat="1" ht="45" x14ac:dyDescent="0.3">
      <c r="B1017" s="155">
        <v>1060</v>
      </c>
      <c r="C1017" s="128" t="s">
        <v>909</v>
      </c>
      <c r="D1017" s="87" t="s">
        <v>248</v>
      </c>
      <c r="E1017" s="78" t="s">
        <v>1630</v>
      </c>
      <c r="F1017" s="78" t="s">
        <v>1656</v>
      </c>
      <c r="G1017" s="77" t="s">
        <v>166</v>
      </c>
      <c r="H1017" s="184">
        <v>19000000</v>
      </c>
      <c r="I1017" s="69" t="s">
        <v>252</v>
      </c>
      <c r="J1017" s="69">
        <v>500301</v>
      </c>
      <c r="K1017" s="279">
        <v>51020101</v>
      </c>
      <c r="L1017" s="133" t="s">
        <v>1616</v>
      </c>
      <c r="M1017" s="77" t="s">
        <v>1622</v>
      </c>
    </row>
    <row r="1018" spans="2:13" s="255" customFormat="1" ht="45" x14ac:dyDescent="0.3">
      <c r="B1018" s="155">
        <v>1061</v>
      </c>
      <c r="C1018" s="128" t="s">
        <v>909</v>
      </c>
      <c r="D1018" s="87" t="s">
        <v>248</v>
      </c>
      <c r="E1018" s="70" t="s">
        <v>1657</v>
      </c>
      <c r="F1018" s="70" t="s">
        <v>1658</v>
      </c>
      <c r="G1018" s="77" t="s">
        <v>166</v>
      </c>
      <c r="H1018" s="182">
        <v>2000000</v>
      </c>
      <c r="I1018" s="69" t="s">
        <v>252</v>
      </c>
      <c r="J1018" s="69">
        <v>500301</v>
      </c>
      <c r="K1018" s="279">
        <v>51140102</v>
      </c>
      <c r="L1018" s="133" t="s">
        <v>1616</v>
      </c>
      <c r="M1018" s="69" t="s">
        <v>1627</v>
      </c>
    </row>
    <row r="1019" spans="2:13" s="255" customFormat="1" ht="45" x14ac:dyDescent="0.3">
      <c r="B1019" s="155">
        <v>1062</v>
      </c>
      <c r="C1019" s="128" t="s">
        <v>909</v>
      </c>
      <c r="D1019" s="87" t="s">
        <v>248</v>
      </c>
      <c r="E1019" s="70" t="s">
        <v>313</v>
      </c>
      <c r="F1019" s="70" t="s">
        <v>1659</v>
      </c>
      <c r="G1019" s="77" t="s">
        <v>166</v>
      </c>
      <c r="H1019" s="182">
        <v>25000000</v>
      </c>
      <c r="I1019" s="69" t="s">
        <v>252</v>
      </c>
      <c r="J1019" s="69">
        <v>500301</v>
      </c>
      <c r="K1019" s="279">
        <v>51020101</v>
      </c>
      <c r="L1019" s="133" t="s">
        <v>1616</v>
      </c>
      <c r="M1019" s="69" t="s">
        <v>331</v>
      </c>
    </row>
    <row r="1020" spans="2:13" s="255" customFormat="1" ht="45" x14ac:dyDescent="0.3">
      <c r="B1020" s="155">
        <v>1063</v>
      </c>
      <c r="C1020" s="128" t="s">
        <v>909</v>
      </c>
      <c r="D1020" s="87" t="s">
        <v>248</v>
      </c>
      <c r="E1020" s="70" t="s">
        <v>317</v>
      </c>
      <c r="F1020" s="70" t="s">
        <v>1660</v>
      </c>
      <c r="G1020" s="77" t="s">
        <v>166</v>
      </c>
      <c r="H1020" s="103">
        <v>7500000</v>
      </c>
      <c r="I1020" s="69" t="s">
        <v>1661</v>
      </c>
      <c r="J1020" s="282">
        <v>50213</v>
      </c>
      <c r="K1020" s="282">
        <v>51020103</v>
      </c>
      <c r="L1020" s="133" t="s">
        <v>915</v>
      </c>
      <c r="M1020" s="77" t="s">
        <v>353</v>
      </c>
    </row>
    <row r="1021" spans="2:13" s="255" customFormat="1" ht="45" x14ac:dyDescent="0.3">
      <c r="B1021" s="155">
        <v>1064</v>
      </c>
      <c r="C1021" s="128" t="s">
        <v>909</v>
      </c>
      <c r="D1021" s="87" t="s">
        <v>248</v>
      </c>
      <c r="E1021" s="70" t="s">
        <v>317</v>
      </c>
      <c r="F1021" s="70" t="s">
        <v>1662</v>
      </c>
      <c r="G1021" s="185">
        <f>H1021/5000</f>
        <v>100</v>
      </c>
      <c r="H1021" s="103">
        <v>500000</v>
      </c>
      <c r="I1021" s="69" t="s">
        <v>1661</v>
      </c>
      <c r="J1021" s="282">
        <v>50213</v>
      </c>
      <c r="K1021" s="282">
        <v>51140102</v>
      </c>
      <c r="L1021" s="133" t="s">
        <v>915</v>
      </c>
      <c r="M1021" s="77" t="s">
        <v>353</v>
      </c>
    </row>
    <row r="1022" spans="2:13" s="255" customFormat="1" ht="45" x14ac:dyDescent="0.3">
      <c r="B1022" s="155">
        <v>1065</v>
      </c>
      <c r="C1022" s="128" t="s">
        <v>909</v>
      </c>
      <c r="D1022" s="87" t="s">
        <v>248</v>
      </c>
      <c r="E1022" s="88" t="s">
        <v>322</v>
      </c>
      <c r="F1022" s="88" t="s">
        <v>1663</v>
      </c>
      <c r="G1022" s="77" t="s">
        <v>166</v>
      </c>
      <c r="H1022" s="191">
        <v>19500000</v>
      </c>
      <c r="I1022" s="69" t="s">
        <v>1661</v>
      </c>
      <c r="J1022" s="282">
        <v>50213</v>
      </c>
      <c r="K1022" s="282">
        <v>51020101</v>
      </c>
      <c r="L1022" s="133" t="s">
        <v>915</v>
      </c>
      <c r="M1022" s="81" t="s">
        <v>1664</v>
      </c>
    </row>
    <row r="1023" spans="2:13" s="255" customFormat="1" ht="45" x14ac:dyDescent="0.3">
      <c r="B1023" s="155">
        <v>1066</v>
      </c>
      <c r="C1023" s="128" t="s">
        <v>909</v>
      </c>
      <c r="D1023" s="87" t="s">
        <v>248</v>
      </c>
      <c r="E1023" s="88" t="s">
        <v>322</v>
      </c>
      <c r="F1023" s="70" t="s">
        <v>1665</v>
      </c>
      <c r="G1023" s="185">
        <f>H1023/5000</f>
        <v>100</v>
      </c>
      <c r="H1023" s="103">
        <v>500000</v>
      </c>
      <c r="I1023" s="69" t="s">
        <v>1661</v>
      </c>
      <c r="J1023" s="282">
        <v>50213</v>
      </c>
      <c r="K1023" s="282">
        <v>51140102</v>
      </c>
      <c r="L1023" s="133" t="s">
        <v>915</v>
      </c>
      <c r="M1023" s="81" t="s">
        <v>1664</v>
      </c>
    </row>
    <row r="1024" spans="2:13" s="255" customFormat="1" ht="45" x14ac:dyDescent="0.3">
      <c r="B1024" s="155">
        <v>1067</v>
      </c>
      <c r="C1024" s="192" t="s">
        <v>909</v>
      </c>
      <c r="D1024" s="193" t="s">
        <v>248</v>
      </c>
      <c r="E1024" s="194" t="s">
        <v>613</v>
      </c>
      <c r="F1024" s="194" t="s">
        <v>1666</v>
      </c>
      <c r="G1024" s="195" t="s">
        <v>166</v>
      </c>
      <c r="H1024" s="196">
        <v>4000000</v>
      </c>
      <c r="I1024" s="197" t="s">
        <v>1661</v>
      </c>
      <c r="J1024" s="283">
        <v>50213</v>
      </c>
      <c r="K1024" s="283">
        <v>51020101</v>
      </c>
      <c r="L1024" s="133" t="s">
        <v>915</v>
      </c>
      <c r="M1024" s="81" t="s">
        <v>319</v>
      </c>
    </row>
    <row r="1025" spans="2:13" s="255" customFormat="1" ht="45" x14ac:dyDescent="0.3">
      <c r="B1025" s="155">
        <v>1068</v>
      </c>
      <c r="C1025" s="192" t="s">
        <v>909</v>
      </c>
      <c r="D1025" s="193" t="s">
        <v>248</v>
      </c>
      <c r="E1025" s="70" t="s">
        <v>235</v>
      </c>
      <c r="F1025" s="70" t="s">
        <v>1667</v>
      </c>
      <c r="G1025" s="185">
        <v>1000</v>
      </c>
      <c r="H1025" s="103">
        <v>25000000</v>
      </c>
      <c r="I1025" s="197" t="s">
        <v>1661</v>
      </c>
      <c r="J1025" s="283">
        <v>50213</v>
      </c>
      <c r="K1025" s="282">
        <v>51140131</v>
      </c>
      <c r="L1025" s="133" t="s">
        <v>915</v>
      </c>
      <c r="M1025" s="69" t="s">
        <v>235</v>
      </c>
    </row>
    <row r="1026" spans="2:13" s="255" customFormat="1" ht="45" x14ac:dyDescent="0.3">
      <c r="B1026" s="155">
        <v>1069</v>
      </c>
      <c r="C1026" s="192" t="s">
        <v>909</v>
      </c>
      <c r="D1026" s="193" t="s">
        <v>248</v>
      </c>
      <c r="E1026" s="70" t="s">
        <v>313</v>
      </c>
      <c r="F1026" s="70" t="s">
        <v>1668</v>
      </c>
      <c r="G1026" s="195" t="s">
        <v>166</v>
      </c>
      <c r="H1026" s="196">
        <v>4500000</v>
      </c>
      <c r="I1026" s="69" t="s">
        <v>1661</v>
      </c>
      <c r="J1026" s="282">
        <v>50213</v>
      </c>
      <c r="K1026" s="282">
        <v>51020103</v>
      </c>
      <c r="L1026" s="133" t="s">
        <v>915</v>
      </c>
      <c r="M1026" s="69" t="s">
        <v>317</v>
      </c>
    </row>
    <row r="1027" spans="2:13" s="255" customFormat="1" ht="45" x14ac:dyDescent="0.3">
      <c r="B1027" s="155">
        <v>1070</v>
      </c>
      <c r="C1027" s="192" t="s">
        <v>909</v>
      </c>
      <c r="D1027" s="193" t="s">
        <v>248</v>
      </c>
      <c r="E1027" s="70" t="s">
        <v>313</v>
      </c>
      <c r="F1027" s="70" t="s">
        <v>1669</v>
      </c>
      <c r="G1027" s="185">
        <f>H1027/5000</f>
        <v>100</v>
      </c>
      <c r="H1027" s="103">
        <v>500000</v>
      </c>
      <c r="I1027" s="69" t="s">
        <v>1661</v>
      </c>
      <c r="J1027" s="282">
        <v>50213</v>
      </c>
      <c r="K1027" s="282">
        <v>51140102</v>
      </c>
      <c r="L1027" s="133" t="s">
        <v>915</v>
      </c>
      <c r="M1027" s="69" t="s">
        <v>317</v>
      </c>
    </row>
    <row r="1028" spans="2:13" s="255" customFormat="1" ht="45" x14ac:dyDescent="0.3">
      <c r="B1028" s="155">
        <v>1071</v>
      </c>
      <c r="C1028" s="192" t="s">
        <v>909</v>
      </c>
      <c r="D1028" s="193" t="s">
        <v>248</v>
      </c>
      <c r="E1028" s="70" t="s">
        <v>331</v>
      </c>
      <c r="F1028" s="70" t="s">
        <v>1670</v>
      </c>
      <c r="G1028" s="195" t="s">
        <v>166</v>
      </c>
      <c r="H1028" s="103">
        <v>1520000</v>
      </c>
      <c r="I1028" s="69" t="s">
        <v>1661</v>
      </c>
      <c r="J1028" s="282">
        <v>50213</v>
      </c>
      <c r="K1028" s="283">
        <v>51020101</v>
      </c>
      <c r="L1028" s="133" t="s">
        <v>915</v>
      </c>
      <c r="M1028" s="69" t="s">
        <v>322</v>
      </c>
    </row>
    <row r="1029" spans="2:13" s="255" customFormat="1" ht="45" x14ac:dyDescent="0.3">
      <c r="B1029" s="155">
        <v>1072</v>
      </c>
      <c r="C1029" s="128" t="s">
        <v>909</v>
      </c>
      <c r="D1029" s="87" t="s">
        <v>248</v>
      </c>
      <c r="E1029" s="70" t="s">
        <v>331</v>
      </c>
      <c r="F1029" s="70" t="s">
        <v>1671</v>
      </c>
      <c r="G1029" s="195">
        <v>200</v>
      </c>
      <c r="H1029" s="103">
        <v>1000000</v>
      </c>
      <c r="I1029" s="69" t="s">
        <v>1661</v>
      </c>
      <c r="J1029" s="282">
        <v>50213</v>
      </c>
      <c r="K1029" s="282">
        <v>51140102</v>
      </c>
      <c r="L1029" s="133" t="s">
        <v>915</v>
      </c>
      <c r="M1029" s="69" t="s">
        <v>322</v>
      </c>
    </row>
    <row r="1030" spans="2:13" s="255" customFormat="1" ht="45" x14ac:dyDescent="0.3">
      <c r="B1030" s="155">
        <v>1073</v>
      </c>
      <c r="C1030" s="128" t="s">
        <v>909</v>
      </c>
      <c r="D1030" s="87" t="s">
        <v>248</v>
      </c>
      <c r="E1030" s="70" t="s">
        <v>353</v>
      </c>
      <c r="F1030" s="70" t="s">
        <v>1672</v>
      </c>
      <c r="G1030" s="77" t="s">
        <v>166</v>
      </c>
      <c r="H1030" s="103">
        <v>4500000</v>
      </c>
      <c r="I1030" s="197" t="s">
        <v>1661</v>
      </c>
      <c r="J1030" s="283">
        <v>50213</v>
      </c>
      <c r="K1030" s="282">
        <v>51020101</v>
      </c>
      <c r="L1030" s="133" t="s">
        <v>915</v>
      </c>
      <c r="M1030" s="69" t="s">
        <v>330</v>
      </c>
    </row>
    <row r="1031" spans="2:13" s="255" customFormat="1" ht="45" x14ac:dyDescent="0.3">
      <c r="B1031" s="155">
        <v>1074</v>
      </c>
      <c r="C1031" s="128" t="s">
        <v>909</v>
      </c>
      <c r="D1031" s="87" t="s">
        <v>248</v>
      </c>
      <c r="E1031" s="70" t="s">
        <v>353</v>
      </c>
      <c r="F1031" s="70" t="s">
        <v>1673</v>
      </c>
      <c r="G1031" s="185">
        <f>H1031/5000</f>
        <v>100</v>
      </c>
      <c r="H1031" s="103">
        <v>500000</v>
      </c>
      <c r="I1031" s="69" t="s">
        <v>1661</v>
      </c>
      <c r="J1031" s="282">
        <v>50213</v>
      </c>
      <c r="K1031" s="282">
        <v>51140102</v>
      </c>
      <c r="L1031" s="133" t="s">
        <v>915</v>
      </c>
      <c r="M1031" s="69" t="s">
        <v>330</v>
      </c>
    </row>
    <row r="1032" spans="2:13" s="255" customFormat="1" ht="409.6" x14ac:dyDescent="0.25">
      <c r="B1032" s="155">
        <v>1075</v>
      </c>
      <c r="C1032" s="70" t="s">
        <v>1674</v>
      </c>
      <c r="D1032" s="87" t="s">
        <v>161</v>
      </c>
      <c r="E1032" s="70" t="s">
        <v>1675</v>
      </c>
      <c r="F1032" s="70" t="s">
        <v>1676</v>
      </c>
      <c r="G1032" s="69" t="s">
        <v>166</v>
      </c>
      <c r="H1032" s="198">
        <v>2517264322</v>
      </c>
      <c r="I1032" s="69" t="s">
        <v>167</v>
      </c>
      <c r="J1032" s="69" t="s">
        <v>1677</v>
      </c>
      <c r="K1032" s="69">
        <v>51070101</v>
      </c>
      <c r="L1032" s="70" t="s">
        <v>1678</v>
      </c>
      <c r="M1032" s="107" t="s">
        <v>1679</v>
      </c>
    </row>
    <row r="1033" spans="2:13" s="255" customFormat="1" ht="184.8" x14ac:dyDescent="0.25">
      <c r="B1033" s="155">
        <v>1076</v>
      </c>
      <c r="C1033" s="70" t="s">
        <v>1680</v>
      </c>
      <c r="D1033" s="87" t="s">
        <v>161</v>
      </c>
      <c r="E1033" s="70" t="s">
        <v>417</v>
      </c>
      <c r="F1033" s="70" t="s">
        <v>1681</v>
      </c>
      <c r="G1033" s="70" t="s">
        <v>1682</v>
      </c>
      <c r="H1033" s="199">
        <v>300000000</v>
      </c>
      <c r="I1033" s="81" t="s">
        <v>641</v>
      </c>
      <c r="J1033" s="69"/>
      <c r="K1033" s="69"/>
      <c r="L1033" s="70" t="s">
        <v>1683</v>
      </c>
      <c r="M1033" s="107" t="s">
        <v>1684</v>
      </c>
    </row>
    <row r="1034" spans="2:13" s="255" customFormat="1" ht="264" x14ac:dyDescent="0.25">
      <c r="B1034" s="155">
        <v>1077</v>
      </c>
      <c r="C1034" s="70" t="s">
        <v>1680</v>
      </c>
      <c r="D1034" s="87" t="s">
        <v>161</v>
      </c>
      <c r="E1034" s="70" t="s">
        <v>417</v>
      </c>
      <c r="F1034" s="70" t="s">
        <v>1685</v>
      </c>
      <c r="G1034" s="69" t="s">
        <v>1686</v>
      </c>
      <c r="H1034" s="200">
        <v>1119610183.21</v>
      </c>
      <c r="I1034" s="77" t="s">
        <v>641</v>
      </c>
      <c r="J1034" s="69"/>
      <c r="K1034" s="69"/>
      <c r="L1034" s="70" t="s">
        <v>1683</v>
      </c>
      <c r="M1034" s="107" t="s">
        <v>1684</v>
      </c>
    </row>
    <row r="1035" spans="2:13" s="255" customFormat="1" ht="66" x14ac:dyDescent="0.25">
      <c r="B1035" s="155">
        <v>1078</v>
      </c>
      <c r="C1035" s="70" t="s">
        <v>1687</v>
      </c>
      <c r="D1035" s="87" t="s">
        <v>161</v>
      </c>
      <c r="E1035" s="70" t="s">
        <v>1688</v>
      </c>
      <c r="F1035" s="70" t="s">
        <v>1689</v>
      </c>
      <c r="G1035" s="69" t="s">
        <v>1690</v>
      </c>
      <c r="H1035" s="198">
        <f>158118*12</f>
        <v>1897416</v>
      </c>
      <c r="I1035" s="69" t="s">
        <v>167</v>
      </c>
      <c r="J1035" s="69"/>
      <c r="K1035" s="69"/>
      <c r="L1035" s="70" t="s">
        <v>1678</v>
      </c>
      <c r="M1035" s="107" t="s">
        <v>1679</v>
      </c>
    </row>
    <row r="1036" spans="2:13" s="255" customFormat="1" ht="52.8" x14ac:dyDescent="0.25">
      <c r="B1036" s="155">
        <v>1079</v>
      </c>
      <c r="C1036" s="70" t="s">
        <v>1691</v>
      </c>
      <c r="D1036" s="87" t="s">
        <v>161</v>
      </c>
      <c r="E1036" s="70" t="s">
        <v>1688</v>
      </c>
      <c r="F1036" s="70" t="s">
        <v>1692</v>
      </c>
      <c r="G1036" s="69" t="s">
        <v>1693</v>
      </c>
      <c r="H1036" s="201">
        <f>386010*12</f>
        <v>4632120</v>
      </c>
      <c r="I1036" s="69" t="s">
        <v>167</v>
      </c>
      <c r="J1036" s="69"/>
      <c r="K1036" s="69"/>
      <c r="L1036" s="70" t="s">
        <v>1678</v>
      </c>
      <c r="M1036" s="107" t="s">
        <v>1679</v>
      </c>
    </row>
    <row r="1037" spans="2:13" s="255" customFormat="1" ht="145.19999999999999" x14ac:dyDescent="0.25">
      <c r="B1037" s="155">
        <v>1080</v>
      </c>
      <c r="C1037" s="70" t="s">
        <v>1694</v>
      </c>
      <c r="D1037" s="87" t="s">
        <v>161</v>
      </c>
      <c r="E1037" s="70" t="s">
        <v>1688</v>
      </c>
      <c r="F1037" s="70" t="s">
        <v>1695</v>
      </c>
      <c r="G1037" s="102" t="s">
        <v>1696</v>
      </c>
      <c r="H1037" s="201">
        <f>4000000+12000000+460500000+88640000+63500000</f>
        <v>628640000</v>
      </c>
      <c r="I1037" s="69" t="s">
        <v>167</v>
      </c>
      <c r="J1037" s="69"/>
      <c r="K1037" s="69"/>
      <c r="L1037" s="70" t="s">
        <v>1697</v>
      </c>
      <c r="M1037" s="107" t="s">
        <v>1698</v>
      </c>
    </row>
    <row r="1038" spans="2:13" s="255" customFormat="1" ht="66" x14ac:dyDescent="0.25">
      <c r="B1038" s="155">
        <v>1081</v>
      </c>
      <c r="C1038" s="70" t="s">
        <v>1699</v>
      </c>
      <c r="D1038" s="87" t="s">
        <v>161</v>
      </c>
      <c r="E1038" s="70" t="s">
        <v>1688</v>
      </c>
      <c r="F1038" s="70" t="s">
        <v>1695</v>
      </c>
      <c r="G1038" s="69" t="s">
        <v>1700</v>
      </c>
      <c r="H1038" s="201">
        <f>40000000+10000000</f>
        <v>50000000</v>
      </c>
      <c r="I1038" s="69" t="s">
        <v>167</v>
      </c>
      <c r="J1038" s="69"/>
      <c r="K1038" s="69"/>
      <c r="L1038" s="70" t="s">
        <v>1701</v>
      </c>
      <c r="M1038" s="107" t="s">
        <v>1702</v>
      </c>
    </row>
    <row r="1039" spans="2:13" s="255" customFormat="1" ht="52.8" x14ac:dyDescent="0.25">
      <c r="B1039" s="155">
        <v>1082</v>
      </c>
      <c r="C1039" s="70" t="s">
        <v>1703</v>
      </c>
      <c r="D1039" s="87" t="s">
        <v>161</v>
      </c>
      <c r="E1039" s="70" t="s">
        <v>475</v>
      </c>
      <c r="F1039" s="70" t="s">
        <v>1695</v>
      </c>
      <c r="G1039" s="69" t="s">
        <v>1704</v>
      </c>
      <c r="H1039" s="201">
        <f>63500000*9</f>
        <v>571500000</v>
      </c>
      <c r="I1039" s="69" t="s">
        <v>167</v>
      </c>
      <c r="J1039" s="69"/>
      <c r="K1039" s="69"/>
      <c r="L1039" s="70" t="s">
        <v>1701</v>
      </c>
      <c r="M1039" s="107" t="s">
        <v>1702</v>
      </c>
    </row>
    <row r="1040" spans="2:13" s="255" customFormat="1" ht="105.6" x14ac:dyDescent="0.25">
      <c r="B1040" s="155">
        <v>1083</v>
      </c>
      <c r="C1040" s="70" t="s">
        <v>1705</v>
      </c>
      <c r="D1040" s="87" t="s">
        <v>161</v>
      </c>
      <c r="E1040" s="70" t="s">
        <v>475</v>
      </c>
      <c r="F1040" s="70" t="s">
        <v>1706</v>
      </c>
      <c r="G1040" s="69" t="s">
        <v>1707</v>
      </c>
      <c r="H1040" s="201">
        <f>1200000*9</f>
        <v>10800000</v>
      </c>
      <c r="I1040" s="69" t="s">
        <v>167</v>
      </c>
      <c r="J1040" s="69"/>
      <c r="K1040" s="69"/>
      <c r="L1040" s="70" t="s">
        <v>1701</v>
      </c>
      <c r="M1040" s="107" t="s">
        <v>1702</v>
      </c>
    </row>
    <row r="1041" spans="2:13" s="255" customFormat="1" ht="118.8" x14ac:dyDescent="0.25">
      <c r="B1041" s="155">
        <v>1084</v>
      </c>
      <c r="C1041" s="70" t="s">
        <v>1708</v>
      </c>
      <c r="D1041" s="87" t="s">
        <v>161</v>
      </c>
      <c r="E1041" s="70" t="s">
        <v>475</v>
      </c>
      <c r="F1041" s="70" t="s">
        <v>1695</v>
      </c>
      <c r="G1041" s="69" t="s">
        <v>1709</v>
      </c>
      <c r="H1041" s="201">
        <f>88000000+50000000+17000000</f>
        <v>155000000</v>
      </c>
      <c r="I1041" s="69" t="s">
        <v>167</v>
      </c>
      <c r="J1041" s="69"/>
      <c r="K1041" s="69"/>
      <c r="L1041" s="70" t="s">
        <v>1701</v>
      </c>
      <c r="M1041" s="107" t="s">
        <v>1702</v>
      </c>
    </row>
    <row r="1042" spans="2:13" s="255" customFormat="1" ht="52.8" x14ac:dyDescent="0.25">
      <c r="B1042" s="155">
        <v>1085</v>
      </c>
      <c r="C1042" s="70" t="s">
        <v>1710</v>
      </c>
      <c r="D1042" s="87" t="s">
        <v>161</v>
      </c>
      <c r="E1042" s="70" t="s">
        <v>475</v>
      </c>
      <c r="F1042" s="70" t="s">
        <v>1695</v>
      </c>
      <c r="G1042" s="69" t="s">
        <v>1711</v>
      </c>
      <c r="H1042" s="201">
        <f>3000000*4</f>
        <v>12000000</v>
      </c>
      <c r="I1042" s="69" t="s">
        <v>167</v>
      </c>
      <c r="J1042" s="69"/>
      <c r="K1042" s="69"/>
      <c r="L1042" s="70" t="s">
        <v>1701</v>
      </c>
      <c r="M1042" s="107" t="s">
        <v>1702</v>
      </c>
    </row>
    <row r="1043" spans="2:13" s="255" customFormat="1" ht="52.8" x14ac:dyDescent="0.25">
      <c r="B1043" s="155">
        <v>1086</v>
      </c>
      <c r="C1043" s="70" t="s">
        <v>1712</v>
      </c>
      <c r="D1043" s="87" t="s">
        <v>161</v>
      </c>
      <c r="E1043" s="70" t="s">
        <v>475</v>
      </c>
      <c r="F1043" s="70" t="s">
        <v>1695</v>
      </c>
      <c r="G1043" s="69" t="s">
        <v>1713</v>
      </c>
      <c r="H1043" s="201">
        <f>28000000+13000000</f>
        <v>41000000</v>
      </c>
      <c r="I1043" s="69" t="s">
        <v>167</v>
      </c>
      <c r="J1043" s="69"/>
      <c r="K1043" s="69"/>
      <c r="L1043" s="70" t="s">
        <v>1701</v>
      </c>
      <c r="M1043" s="107" t="s">
        <v>1702</v>
      </c>
    </row>
    <row r="1044" spans="2:13" s="255" customFormat="1" ht="52.8" x14ac:dyDescent="0.25">
      <c r="B1044" s="155">
        <v>1087</v>
      </c>
      <c r="C1044" s="70" t="s">
        <v>1714</v>
      </c>
      <c r="D1044" s="87" t="s">
        <v>161</v>
      </c>
      <c r="E1044" s="70" t="s">
        <v>475</v>
      </c>
      <c r="F1044" s="70" t="s">
        <v>1715</v>
      </c>
      <c r="G1044" s="69" t="s">
        <v>1716</v>
      </c>
      <c r="H1044" s="201">
        <f>1119000+1285200</f>
        <v>2404200</v>
      </c>
      <c r="I1044" s="69" t="s">
        <v>167</v>
      </c>
      <c r="J1044" s="69"/>
      <c r="K1044" s="69"/>
      <c r="L1044" s="70" t="s">
        <v>1701</v>
      </c>
      <c r="M1044" s="107" t="s">
        <v>1702</v>
      </c>
    </row>
    <row r="1045" spans="2:13" s="255" customFormat="1" ht="79.2" x14ac:dyDescent="0.25">
      <c r="B1045" s="155">
        <v>1088</v>
      </c>
      <c r="C1045" s="70" t="s">
        <v>1717</v>
      </c>
      <c r="D1045" s="87" t="s">
        <v>161</v>
      </c>
      <c r="E1045" s="70" t="s">
        <v>475</v>
      </c>
      <c r="F1045" s="70" t="s">
        <v>1718</v>
      </c>
      <c r="G1045" s="69" t="s">
        <v>1719</v>
      </c>
      <c r="H1045" s="201">
        <f>+(714000*5)+2.142</f>
        <v>3570002.142</v>
      </c>
      <c r="I1045" s="69" t="s">
        <v>167</v>
      </c>
      <c r="J1045" s="69"/>
      <c r="K1045" s="69"/>
      <c r="L1045" s="70" t="s">
        <v>1701</v>
      </c>
      <c r="M1045" s="107" t="s">
        <v>1702</v>
      </c>
    </row>
    <row r="1046" spans="2:13" s="255" customFormat="1" ht="118.8" x14ac:dyDescent="0.25">
      <c r="B1046" s="155">
        <v>1089</v>
      </c>
      <c r="C1046" s="70" t="s">
        <v>1720</v>
      </c>
      <c r="D1046" s="87" t="s">
        <v>161</v>
      </c>
      <c r="E1046" s="70" t="s">
        <v>475</v>
      </c>
      <c r="F1046" s="70" t="s">
        <v>1721</v>
      </c>
      <c r="G1046" s="69" t="s">
        <v>1722</v>
      </c>
      <c r="H1046" s="201">
        <f>8901200+29464400+16100700</f>
        <v>54466300</v>
      </c>
      <c r="I1046" s="69" t="s">
        <v>167</v>
      </c>
      <c r="J1046" s="69"/>
      <c r="K1046" s="69"/>
      <c r="L1046" s="70" t="s">
        <v>1701</v>
      </c>
      <c r="M1046" s="107" t="s">
        <v>1702</v>
      </c>
    </row>
    <row r="1047" spans="2:13" s="255" customFormat="1" ht="210" x14ac:dyDescent="0.25">
      <c r="B1047" s="155">
        <v>1090</v>
      </c>
      <c r="C1047" s="125" t="s">
        <v>904</v>
      </c>
      <c r="D1047" s="125" t="s">
        <v>161</v>
      </c>
      <c r="E1047" s="125" t="s">
        <v>417</v>
      </c>
      <c r="F1047" s="125" t="s">
        <v>1723</v>
      </c>
      <c r="G1047" s="125" t="s">
        <v>906</v>
      </c>
      <c r="H1047" s="126">
        <v>22335000</v>
      </c>
      <c r="I1047" s="125" t="s">
        <v>167</v>
      </c>
      <c r="J1047" s="125">
        <v>500806</v>
      </c>
      <c r="K1047" s="125">
        <v>51090106</v>
      </c>
      <c r="L1047" s="125" t="s">
        <v>1724</v>
      </c>
      <c r="M1047" s="129" t="s">
        <v>1725</v>
      </c>
    </row>
    <row r="1048" spans="2:13" s="255" customFormat="1" ht="52.8" x14ac:dyDescent="0.25">
      <c r="B1048" s="155">
        <v>1091</v>
      </c>
      <c r="C1048" s="70" t="s">
        <v>1726</v>
      </c>
      <c r="D1048" s="87" t="s">
        <v>161</v>
      </c>
      <c r="E1048" s="104">
        <v>44136</v>
      </c>
      <c r="F1048" s="69" t="s">
        <v>1727</v>
      </c>
      <c r="G1048" s="69" t="s">
        <v>166</v>
      </c>
      <c r="H1048" s="284">
        <v>104965105</v>
      </c>
      <c r="I1048" s="69" t="s">
        <v>1661</v>
      </c>
      <c r="J1048" s="69">
        <v>50084</v>
      </c>
      <c r="K1048" s="69">
        <v>51090106</v>
      </c>
      <c r="L1048" s="69" t="s">
        <v>1728</v>
      </c>
      <c r="M1048" s="81" t="s">
        <v>235</v>
      </c>
    </row>
    <row r="1049" spans="2:13" s="255" customFormat="1" ht="52.8" x14ac:dyDescent="0.25">
      <c r="B1049" s="155">
        <v>1092</v>
      </c>
      <c r="C1049" s="106" t="s">
        <v>1729</v>
      </c>
      <c r="D1049" s="87" t="s">
        <v>161</v>
      </c>
      <c r="E1049" s="104">
        <v>44075</v>
      </c>
      <c r="F1049" s="202" t="s">
        <v>1730</v>
      </c>
      <c r="G1049" s="69" t="s">
        <v>166</v>
      </c>
      <c r="H1049" s="284">
        <v>17260230</v>
      </c>
      <c r="I1049" s="81" t="s">
        <v>1661</v>
      </c>
      <c r="J1049" s="69">
        <v>50084</v>
      </c>
      <c r="K1049" s="69">
        <v>51090106</v>
      </c>
      <c r="L1049" s="81" t="s">
        <v>1728</v>
      </c>
      <c r="M1049" s="81" t="s">
        <v>235</v>
      </c>
    </row>
    <row r="1050" spans="2:13" s="255" customFormat="1" ht="52.8" x14ac:dyDescent="0.25">
      <c r="B1050" s="155">
        <v>1093</v>
      </c>
      <c r="C1050" s="107" t="s">
        <v>1731</v>
      </c>
      <c r="D1050" s="87" t="s">
        <v>161</v>
      </c>
      <c r="E1050" s="203">
        <v>43952</v>
      </c>
      <c r="F1050" s="202" t="s">
        <v>1732</v>
      </c>
      <c r="G1050" s="69" t="s">
        <v>166</v>
      </c>
      <c r="H1050" s="284">
        <v>15286450</v>
      </c>
      <c r="I1050" s="77" t="s">
        <v>1661</v>
      </c>
      <c r="J1050" s="69">
        <v>50084</v>
      </c>
      <c r="K1050" s="69">
        <v>51090106</v>
      </c>
      <c r="L1050" s="77" t="s">
        <v>1733</v>
      </c>
      <c r="M1050" s="77" t="s">
        <v>235</v>
      </c>
    </row>
    <row r="1051" spans="2:13" s="255" customFormat="1" ht="52.8" x14ac:dyDescent="0.25">
      <c r="B1051" s="155">
        <v>1094</v>
      </c>
      <c r="C1051" s="107" t="s">
        <v>1734</v>
      </c>
      <c r="D1051" s="87" t="s">
        <v>161</v>
      </c>
      <c r="E1051" s="204">
        <v>43891</v>
      </c>
      <c r="F1051" s="202" t="s">
        <v>1735</v>
      </c>
      <c r="G1051" s="69" t="s">
        <v>166</v>
      </c>
      <c r="H1051" s="284">
        <v>47352472</v>
      </c>
      <c r="I1051" s="77" t="s">
        <v>1661</v>
      </c>
      <c r="J1051" s="69">
        <v>50084</v>
      </c>
      <c r="K1051" s="69">
        <v>51090106</v>
      </c>
      <c r="L1051" s="77" t="s">
        <v>1728</v>
      </c>
      <c r="M1051" s="77" t="s">
        <v>235</v>
      </c>
    </row>
    <row r="1052" spans="2:13" s="255" customFormat="1" ht="39.6" x14ac:dyDescent="0.25">
      <c r="B1052" s="155">
        <v>1095</v>
      </c>
      <c r="C1052" s="107" t="s">
        <v>1736</v>
      </c>
      <c r="D1052" s="87" t="s">
        <v>161</v>
      </c>
      <c r="E1052" s="204">
        <v>43922</v>
      </c>
      <c r="F1052" s="202" t="s">
        <v>1737</v>
      </c>
      <c r="G1052" s="69" t="s">
        <v>166</v>
      </c>
      <c r="H1052" s="284">
        <v>27700000</v>
      </c>
      <c r="I1052" s="77" t="s">
        <v>1661</v>
      </c>
      <c r="J1052" s="69">
        <v>50084</v>
      </c>
      <c r="K1052" s="69">
        <v>51090106</v>
      </c>
      <c r="L1052" s="77" t="s">
        <v>1728</v>
      </c>
      <c r="M1052" s="77" t="s">
        <v>1627</v>
      </c>
    </row>
    <row r="1053" spans="2:13" s="255" customFormat="1" ht="52.8" x14ac:dyDescent="0.25">
      <c r="B1053" s="155">
        <v>1096</v>
      </c>
      <c r="C1053" s="107" t="s">
        <v>1738</v>
      </c>
      <c r="D1053" s="87" t="s">
        <v>161</v>
      </c>
      <c r="E1053" s="204">
        <v>43922</v>
      </c>
      <c r="F1053" s="202" t="s">
        <v>1739</v>
      </c>
      <c r="G1053" s="69" t="s">
        <v>166</v>
      </c>
      <c r="H1053" s="284">
        <v>22350000</v>
      </c>
      <c r="I1053" s="77" t="s">
        <v>1661</v>
      </c>
      <c r="J1053" s="69">
        <v>50084</v>
      </c>
      <c r="K1053" s="69">
        <v>51090106</v>
      </c>
      <c r="L1053" s="77" t="s">
        <v>1728</v>
      </c>
      <c r="M1053" s="77" t="s">
        <v>1627</v>
      </c>
    </row>
    <row r="1054" spans="2:13" s="255" customFormat="1" ht="39.6" x14ac:dyDescent="0.25">
      <c r="B1054" s="155">
        <v>1097</v>
      </c>
      <c r="C1054" s="107" t="s">
        <v>1740</v>
      </c>
      <c r="D1054" s="87" t="s">
        <v>229</v>
      </c>
      <c r="E1054" s="204">
        <v>43922</v>
      </c>
      <c r="F1054" s="202" t="s">
        <v>1741</v>
      </c>
      <c r="G1054" s="69" t="s">
        <v>166</v>
      </c>
      <c r="H1054" s="284">
        <v>9367680</v>
      </c>
      <c r="I1054" s="77" t="s">
        <v>1661</v>
      </c>
      <c r="J1054" s="69">
        <v>50084</v>
      </c>
      <c r="K1054" s="77">
        <v>51020101</v>
      </c>
      <c r="L1054" s="77" t="s">
        <v>1742</v>
      </c>
      <c r="M1054" s="77" t="s">
        <v>608</v>
      </c>
    </row>
    <row r="1055" spans="2:13" s="255" customFormat="1" ht="52.8" x14ac:dyDescent="0.25">
      <c r="B1055" s="155">
        <v>1098</v>
      </c>
      <c r="C1055" s="107" t="s">
        <v>1743</v>
      </c>
      <c r="D1055" s="87" t="s">
        <v>229</v>
      </c>
      <c r="E1055" s="204">
        <v>43952</v>
      </c>
      <c r="F1055" s="202" t="s">
        <v>1744</v>
      </c>
      <c r="G1055" s="69" t="s">
        <v>166</v>
      </c>
      <c r="H1055" s="284">
        <v>70000000</v>
      </c>
      <c r="I1055" s="77" t="s">
        <v>1661</v>
      </c>
      <c r="J1055" s="69">
        <v>50084</v>
      </c>
      <c r="K1055" s="69">
        <v>51090106</v>
      </c>
      <c r="L1055" s="77" t="s">
        <v>1742</v>
      </c>
      <c r="M1055" s="77" t="s">
        <v>608</v>
      </c>
    </row>
    <row r="1056" spans="2:13" s="255" customFormat="1" ht="79.2" x14ac:dyDescent="0.25">
      <c r="B1056" s="155">
        <v>1099</v>
      </c>
      <c r="C1056" s="107" t="s">
        <v>1745</v>
      </c>
      <c r="D1056" s="87" t="s">
        <v>229</v>
      </c>
      <c r="E1056" s="204">
        <v>43983</v>
      </c>
      <c r="F1056" s="202" t="s">
        <v>1746</v>
      </c>
      <c r="G1056" s="69" t="s">
        <v>166</v>
      </c>
      <c r="H1056" s="284">
        <v>15500000</v>
      </c>
      <c r="I1056" s="77" t="s">
        <v>1661</v>
      </c>
      <c r="J1056" s="69">
        <v>50084</v>
      </c>
      <c r="K1056" s="77">
        <v>51020101</v>
      </c>
      <c r="L1056" s="77" t="s">
        <v>1742</v>
      </c>
      <c r="M1056" s="77" t="s">
        <v>608</v>
      </c>
    </row>
    <row r="1057" spans="2:13" s="255" customFormat="1" ht="66" x14ac:dyDescent="0.25">
      <c r="B1057" s="155">
        <v>1100</v>
      </c>
      <c r="C1057" s="107" t="s">
        <v>1747</v>
      </c>
      <c r="D1057" s="87" t="s">
        <v>229</v>
      </c>
      <c r="E1057" s="204">
        <v>43952</v>
      </c>
      <c r="F1057" s="202" t="s">
        <v>1748</v>
      </c>
      <c r="G1057" s="69" t="s">
        <v>166</v>
      </c>
      <c r="H1057" s="284">
        <v>18700000</v>
      </c>
      <c r="I1057" s="77" t="s">
        <v>1661</v>
      </c>
      <c r="J1057" s="69">
        <v>50084</v>
      </c>
      <c r="K1057" s="69">
        <v>51090106</v>
      </c>
      <c r="L1057" s="77" t="s">
        <v>1728</v>
      </c>
      <c r="M1057" s="77" t="s">
        <v>1627</v>
      </c>
    </row>
    <row r="1058" spans="2:13" s="255" customFormat="1" ht="52.8" x14ac:dyDescent="0.25">
      <c r="B1058" s="155">
        <v>1101</v>
      </c>
      <c r="C1058" s="107" t="s">
        <v>1749</v>
      </c>
      <c r="D1058" s="87" t="s">
        <v>229</v>
      </c>
      <c r="E1058" s="204">
        <v>43922</v>
      </c>
      <c r="F1058" s="202" t="s">
        <v>1750</v>
      </c>
      <c r="G1058" s="69" t="s">
        <v>166</v>
      </c>
      <c r="H1058" s="284">
        <v>1250000</v>
      </c>
      <c r="I1058" s="77" t="s">
        <v>1661</v>
      </c>
      <c r="J1058" s="69">
        <v>50084</v>
      </c>
      <c r="K1058" s="69">
        <v>51090106</v>
      </c>
      <c r="L1058" s="77" t="s">
        <v>1742</v>
      </c>
      <c r="M1058" s="77" t="s">
        <v>608</v>
      </c>
    </row>
    <row r="1059" spans="2:13" s="255" customFormat="1" ht="118.8" x14ac:dyDescent="0.25">
      <c r="B1059" s="155">
        <v>1102</v>
      </c>
      <c r="C1059" s="94" t="s">
        <v>1751</v>
      </c>
      <c r="D1059" s="87" t="s">
        <v>161</v>
      </c>
      <c r="E1059" s="204">
        <v>43891</v>
      </c>
      <c r="F1059" s="202" t="s">
        <v>1752</v>
      </c>
      <c r="G1059" s="69" t="s">
        <v>166</v>
      </c>
      <c r="H1059" s="284">
        <v>36356856</v>
      </c>
      <c r="I1059" s="77" t="s">
        <v>1661</v>
      </c>
      <c r="J1059" s="69">
        <v>50084</v>
      </c>
      <c r="K1059" s="77">
        <v>51020101</v>
      </c>
      <c r="L1059" s="77" t="s">
        <v>1728</v>
      </c>
      <c r="M1059" s="77" t="s">
        <v>235</v>
      </c>
    </row>
    <row r="1060" spans="2:13" s="255" customFormat="1" ht="118.8" x14ac:dyDescent="0.25">
      <c r="B1060" s="155">
        <v>1103</v>
      </c>
      <c r="C1060" s="94" t="s">
        <v>630</v>
      </c>
      <c r="D1060" s="87" t="s">
        <v>161</v>
      </c>
      <c r="E1060" s="204">
        <v>43891</v>
      </c>
      <c r="F1060" s="202" t="s">
        <v>1753</v>
      </c>
      <c r="G1060" s="69" t="s">
        <v>166</v>
      </c>
      <c r="H1060" s="284">
        <v>27966812.715577524</v>
      </c>
      <c r="I1060" s="77" t="s">
        <v>1661</v>
      </c>
      <c r="J1060" s="69">
        <v>50084</v>
      </c>
      <c r="K1060" s="77">
        <v>51020101</v>
      </c>
      <c r="L1060" s="77" t="s">
        <v>1728</v>
      </c>
      <c r="M1060" s="77" t="s">
        <v>235</v>
      </c>
    </row>
    <row r="1061" spans="2:13" s="255" customFormat="1" ht="60" x14ac:dyDescent="0.25">
      <c r="B1061" s="155">
        <v>1104</v>
      </c>
      <c r="C1061" s="123" t="s">
        <v>267</v>
      </c>
      <c r="D1061" s="124" t="s">
        <v>229</v>
      </c>
      <c r="E1061" s="125" t="s">
        <v>220</v>
      </c>
      <c r="F1061" s="123" t="s">
        <v>1754</v>
      </c>
      <c r="G1061" s="125" t="s">
        <v>1755</v>
      </c>
      <c r="H1061" s="126">
        <v>22500000</v>
      </c>
      <c r="I1061" s="125" t="s">
        <v>252</v>
      </c>
      <c r="J1061" s="125">
        <v>500802</v>
      </c>
      <c r="K1061" s="125">
        <v>51020101</v>
      </c>
      <c r="L1061" s="125" t="s">
        <v>258</v>
      </c>
      <c r="M1061" s="205" t="s">
        <v>1495</v>
      </c>
    </row>
    <row r="1062" spans="2:13" s="255" customFormat="1" ht="45" x14ac:dyDescent="0.25">
      <c r="B1062" s="155">
        <v>1105</v>
      </c>
      <c r="C1062" s="123" t="s">
        <v>267</v>
      </c>
      <c r="D1062" s="124" t="s">
        <v>229</v>
      </c>
      <c r="E1062" s="125" t="s">
        <v>1580</v>
      </c>
      <c r="F1062" s="123" t="s">
        <v>1756</v>
      </c>
      <c r="G1062" s="125" t="s">
        <v>1755</v>
      </c>
      <c r="H1062" s="126">
        <v>40000000</v>
      </c>
      <c r="I1062" s="125" t="s">
        <v>252</v>
      </c>
      <c r="J1062" s="125">
        <v>500802</v>
      </c>
      <c r="K1062" s="125">
        <v>51100701</v>
      </c>
      <c r="L1062" s="125" t="s">
        <v>258</v>
      </c>
      <c r="M1062" s="205" t="s">
        <v>1580</v>
      </c>
    </row>
    <row r="1063" spans="2:13" s="255" customFormat="1" ht="39.6" x14ac:dyDescent="0.25">
      <c r="B1063" s="155">
        <v>1106</v>
      </c>
      <c r="C1063" s="70" t="s">
        <v>630</v>
      </c>
      <c r="D1063" s="87" t="s">
        <v>161</v>
      </c>
      <c r="E1063" s="70" t="s">
        <v>327</v>
      </c>
      <c r="F1063" s="70" t="s">
        <v>1757</v>
      </c>
      <c r="G1063" s="70" t="s">
        <v>1758</v>
      </c>
      <c r="H1063" s="112">
        <v>11220000</v>
      </c>
      <c r="I1063" s="69" t="s">
        <v>410</v>
      </c>
      <c r="J1063" s="69">
        <v>352</v>
      </c>
      <c r="K1063" s="69" t="s">
        <v>1759</v>
      </c>
      <c r="L1063" s="69" t="s">
        <v>233</v>
      </c>
      <c r="M1063" s="69" t="s">
        <v>327</v>
      </c>
    </row>
    <row r="1064" spans="2:13" s="255" customFormat="1" ht="52.8" x14ac:dyDescent="0.25">
      <c r="B1064" s="155">
        <v>1107</v>
      </c>
      <c r="C1064" s="70" t="s">
        <v>1760</v>
      </c>
      <c r="D1064" s="87" t="s">
        <v>161</v>
      </c>
      <c r="E1064" s="70" t="s">
        <v>327</v>
      </c>
      <c r="F1064" s="70" t="s">
        <v>1761</v>
      </c>
      <c r="G1064" s="70" t="s">
        <v>1758</v>
      </c>
      <c r="H1064" s="112">
        <v>650000</v>
      </c>
      <c r="I1064" s="69" t="s">
        <v>410</v>
      </c>
      <c r="J1064" s="69">
        <v>352</v>
      </c>
      <c r="K1064" s="69" t="s">
        <v>1762</v>
      </c>
      <c r="L1064" s="69" t="s">
        <v>233</v>
      </c>
      <c r="M1064" s="69" t="s">
        <v>327</v>
      </c>
    </row>
    <row r="1065" spans="2:13" s="255" customFormat="1" ht="79.2" x14ac:dyDescent="0.25">
      <c r="B1065" s="155">
        <v>1108</v>
      </c>
      <c r="C1065" s="70" t="s">
        <v>1760</v>
      </c>
      <c r="D1065" s="87" t="s">
        <v>161</v>
      </c>
      <c r="E1065" s="70" t="s">
        <v>327</v>
      </c>
      <c r="F1065" s="70" t="s">
        <v>1763</v>
      </c>
      <c r="G1065" s="70" t="s">
        <v>1758</v>
      </c>
      <c r="H1065" s="112">
        <v>2000000</v>
      </c>
      <c r="I1065" s="69" t="s">
        <v>410</v>
      </c>
      <c r="J1065" s="69">
        <v>352</v>
      </c>
      <c r="K1065" s="69" t="s">
        <v>1764</v>
      </c>
      <c r="L1065" s="69" t="s">
        <v>233</v>
      </c>
      <c r="M1065" s="69" t="s">
        <v>327</v>
      </c>
    </row>
    <row r="1066" spans="2:13" s="255" customFormat="1" ht="105.6" x14ac:dyDescent="0.25">
      <c r="B1066" s="155">
        <v>1109</v>
      </c>
      <c r="C1066" s="70" t="s">
        <v>1760</v>
      </c>
      <c r="D1066" s="87" t="s">
        <v>161</v>
      </c>
      <c r="E1066" s="70" t="s">
        <v>327</v>
      </c>
      <c r="F1066" s="70" t="s">
        <v>1765</v>
      </c>
      <c r="G1066" s="70" t="s">
        <v>1758</v>
      </c>
      <c r="H1066" s="112">
        <v>16500000</v>
      </c>
      <c r="I1066" s="69" t="s">
        <v>410</v>
      </c>
      <c r="J1066" s="69">
        <v>343</v>
      </c>
      <c r="K1066" s="69" t="s">
        <v>1766</v>
      </c>
      <c r="L1066" s="69" t="s">
        <v>233</v>
      </c>
      <c r="M1066" s="69" t="s">
        <v>327</v>
      </c>
    </row>
    <row r="1067" spans="2:13" s="255" customFormat="1" ht="79.2" x14ac:dyDescent="0.25">
      <c r="B1067" s="155">
        <v>1110</v>
      </c>
      <c r="C1067" s="70" t="s">
        <v>1760</v>
      </c>
      <c r="D1067" s="87" t="s">
        <v>161</v>
      </c>
      <c r="E1067" s="70" t="s">
        <v>319</v>
      </c>
      <c r="F1067" s="70" t="s">
        <v>1767</v>
      </c>
      <c r="G1067" s="70" t="s">
        <v>1758</v>
      </c>
      <c r="H1067" s="112">
        <v>3000000</v>
      </c>
      <c r="I1067" s="69" t="s">
        <v>410</v>
      </c>
      <c r="J1067" s="69">
        <v>343</v>
      </c>
      <c r="K1067" s="69" t="s">
        <v>1768</v>
      </c>
      <c r="L1067" s="69" t="s">
        <v>233</v>
      </c>
      <c r="M1067" s="69" t="s">
        <v>1769</v>
      </c>
    </row>
    <row r="1068" spans="2:13" s="255" customFormat="1" ht="66" x14ac:dyDescent="0.25">
      <c r="B1068" s="155">
        <v>1111</v>
      </c>
      <c r="C1068" s="70" t="s">
        <v>1760</v>
      </c>
      <c r="D1068" s="87" t="s">
        <v>161</v>
      </c>
      <c r="E1068" s="70" t="s">
        <v>327</v>
      </c>
      <c r="F1068" s="70" t="s">
        <v>1770</v>
      </c>
      <c r="G1068" s="70" t="s">
        <v>1758</v>
      </c>
      <c r="H1068" s="112">
        <v>1000000</v>
      </c>
      <c r="I1068" s="69" t="s">
        <v>410</v>
      </c>
      <c r="J1068" s="69">
        <v>343</v>
      </c>
      <c r="K1068" s="69" t="s">
        <v>1762</v>
      </c>
      <c r="L1068" s="69" t="s">
        <v>233</v>
      </c>
      <c r="M1068" s="69" t="s">
        <v>327</v>
      </c>
    </row>
    <row r="1069" spans="2:13" s="255" customFormat="1" ht="92.4" x14ac:dyDescent="0.25">
      <c r="B1069" s="155">
        <v>1112</v>
      </c>
      <c r="C1069" s="70" t="s">
        <v>1760</v>
      </c>
      <c r="D1069" s="87" t="s">
        <v>161</v>
      </c>
      <c r="E1069" s="70" t="s">
        <v>327</v>
      </c>
      <c r="F1069" s="70" t="s">
        <v>1771</v>
      </c>
      <c r="G1069" s="70" t="s">
        <v>1758</v>
      </c>
      <c r="H1069" s="112">
        <v>6000000</v>
      </c>
      <c r="I1069" s="69" t="s">
        <v>410</v>
      </c>
      <c r="J1069" s="69">
        <v>343</v>
      </c>
      <c r="K1069" s="69" t="s">
        <v>1772</v>
      </c>
      <c r="L1069" s="69" t="s">
        <v>233</v>
      </c>
      <c r="M1069" s="69" t="s">
        <v>327</v>
      </c>
    </row>
    <row r="1070" spans="2:13" s="255" customFormat="1" ht="39.6" x14ac:dyDescent="0.25">
      <c r="B1070" s="155">
        <v>1113</v>
      </c>
      <c r="C1070" s="70" t="s">
        <v>1760</v>
      </c>
      <c r="D1070" s="87" t="s">
        <v>161</v>
      </c>
      <c r="E1070" s="70" t="s">
        <v>331</v>
      </c>
      <c r="F1070" s="70" t="s">
        <v>1773</v>
      </c>
      <c r="G1070" s="70" t="s">
        <v>1758</v>
      </c>
      <c r="H1070" s="112">
        <v>530724</v>
      </c>
      <c r="I1070" s="69" t="s">
        <v>410</v>
      </c>
      <c r="J1070" s="69">
        <v>343</v>
      </c>
      <c r="K1070" s="69" t="s">
        <v>1774</v>
      </c>
      <c r="L1070" s="69" t="s">
        <v>233</v>
      </c>
      <c r="M1070" s="69" t="s">
        <v>322</v>
      </c>
    </row>
    <row r="1071" spans="2:13" s="255" customFormat="1" ht="66" x14ac:dyDescent="0.25">
      <c r="B1071" s="155">
        <v>1114</v>
      </c>
      <c r="C1071" s="70" t="s">
        <v>1760</v>
      </c>
      <c r="D1071" s="87" t="s">
        <v>161</v>
      </c>
      <c r="E1071" s="70" t="s">
        <v>1775</v>
      </c>
      <c r="F1071" s="70" t="s">
        <v>1776</v>
      </c>
      <c r="G1071" s="70" t="s">
        <v>1758</v>
      </c>
      <c r="H1071" s="112">
        <v>1500000</v>
      </c>
      <c r="I1071" s="69" t="s">
        <v>410</v>
      </c>
      <c r="J1071" s="69">
        <v>343</v>
      </c>
      <c r="K1071" s="69" t="s">
        <v>1777</v>
      </c>
      <c r="L1071" s="69" t="s">
        <v>233</v>
      </c>
      <c r="M1071" s="69" t="s">
        <v>1775</v>
      </c>
    </row>
    <row r="1072" spans="2:13" s="255" customFormat="1" ht="66" x14ac:dyDescent="0.25">
      <c r="B1072" s="155">
        <v>1115</v>
      </c>
      <c r="C1072" s="70" t="s">
        <v>1760</v>
      </c>
      <c r="D1072" s="87" t="s">
        <v>161</v>
      </c>
      <c r="E1072" s="70" t="s">
        <v>1775</v>
      </c>
      <c r="F1072" s="70" t="s">
        <v>1778</v>
      </c>
      <c r="G1072" s="70" t="s">
        <v>1758</v>
      </c>
      <c r="H1072" s="112">
        <v>2000000</v>
      </c>
      <c r="I1072" s="69" t="s">
        <v>410</v>
      </c>
      <c r="J1072" s="69">
        <v>343</v>
      </c>
      <c r="K1072" s="69" t="s">
        <v>1779</v>
      </c>
      <c r="L1072" s="69" t="s">
        <v>233</v>
      </c>
      <c r="M1072" s="69" t="s">
        <v>1775</v>
      </c>
    </row>
    <row r="1073" spans="2:13" s="255" customFormat="1" ht="39.6" x14ac:dyDescent="0.25">
      <c r="B1073" s="155">
        <v>1116</v>
      </c>
      <c r="C1073" s="70" t="s">
        <v>1760</v>
      </c>
      <c r="D1073" s="87" t="s">
        <v>161</v>
      </c>
      <c r="E1073" s="70" t="s">
        <v>327</v>
      </c>
      <c r="F1073" s="70" t="s">
        <v>1780</v>
      </c>
      <c r="G1073" s="70" t="s">
        <v>1758</v>
      </c>
      <c r="H1073" s="112">
        <v>500000</v>
      </c>
      <c r="I1073" s="69" t="s">
        <v>410</v>
      </c>
      <c r="J1073" s="69">
        <v>343</v>
      </c>
      <c r="K1073" s="69" t="s">
        <v>1781</v>
      </c>
      <c r="L1073" s="69" t="s">
        <v>233</v>
      </c>
      <c r="M1073" s="69" t="s">
        <v>327</v>
      </c>
    </row>
    <row r="1074" spans="2:13" s="255" customFormat="1" ht="39.6" x14ac:dyDescent="0.25">
      <c r="B1074" s="155">
        <v>1117</v>
      </c>
      <c r="C1074" s="70" t="s">
        <v>1760</v>
      </c>
      <c r="D1074" s="87" t="s">
        <v>161</v>
      </c>
      <c r="E1074" s="70" t="s">
        <v>327</v>
      </c>
      <c r="F1074" s="70" t="s">
        <v>1780</v>
      </c>
      <c r="G1074" s="70" t="s">
        <v>1758</v>
      </c>
      <c r="H1074" s="112">
        <v>1000000</v>
      </c>
      <c r="I1074" s="69" t="s">
        <v>410</v>
      </c>
      <c r="J1074" s="69">
        <v>343</v>
      </c>
      <c r="K1074" s="69" t="s">
        <v>1782</v>
      </c>
      <c r="L1074" s="69" t="s">
        <v>233</v>
      </c>
      <c r="M1074" s="69" t="s">
        <v>327</v>
      </c>
    </row>
    <row r="1075" spans="2:13" s="255" customFormat="1" ht="39.6" x14ac:dyDescent="0.25">
      <c r="B1075" s="155">
        <v>1118</v>
      </c>
      <c r="C1075" s="70" t="s">
        <v>1760</v>
      </c>
      <c r="D1075" s="87" t="s">
        <v>161</v>
      </c>
      <c r="E1075" s="70" t="s">
        <v>1775</v>
      </c>
      <c r="F1075" s="70" t="s">
        <v>1783</v>
      </c>
      <c r="G1075" s="70" t="s">
        <v>1758</v>
      </c>
      <c r="H1075" s="112">
        <v>3000000</v>
      </c>
      <c r="I1075" s="69" t="s">
        <v>410</v>
      </c>
      <c r="J1075" s="69">
        <v>343</v>
      </c>
      <c r="K1075" s="69" t="s">
        <v>1764</v>
      </c>
      <c r="L1075" s="69" t="s">
        <v>233</v>
      </c>
      <c r="M1075" s="69" t="s">
        <v>327</v>
      </c>
    </row>
    <row r="1076" spans="2:13" s="255" customFormat="1" ht="105.6" x14ac:dyDescent="0.25">
      <c r="B1076" s="155">
        <v>1119</v>
      </c>
      <c r="C1076" s="70" t="s">
        <v>1760</v>
      </c>
      <c r="D1076" s="87" t="s">
        <v>161</v>
      </c>
      <c r="E1076" s="70" t="s">
        <v>327</v>
      </c>
      <c r="F1076" s="70" t="s">
        <v>1765</v>
      </c>
      <c r="G1076" s="70" t="s">
        <v>1758</v>
      </c>
      <c r="H1076" s="112">
        <v>41000000</v>
      </c>
      <c r="I1076" s="69" t="s">
        <v>410</v>
      </c>
      <c r="J1076" s="69">
        <v>341</v>
      </c>
      <c r="K1076" s="69" t="s">
        <v>1766</v>
      </c>
      <c r="L1076" s="69" t="s">
        <v>233</v>
      </c>
      <c r="M1076" s="69" t="s">
        <v>327</v>
      </c>
    </row>
    <row r="1077" spans="2:13" s="255" customFormat="1" ht="105.6" x14ac:dyDescent="0.25">
      <c r="B1077" s="155">
        <v>1120</v>
      </c>
      <c r="C1077" s="70" t="s">
        <v>630</v>
      </c>
      <c r="D1077" s="87" t="s">
        <v>161</v>
      </c>
      <c r="E1077" s="70" t="s">
        <v>327</v>
      </c>
      <c r="F1077" s="70" t="s">
        <v>1784</v>
      </c>
      <c r="G1077" s="70" t="s">
        <v>1758</v>
      </c>
      <c r="H1077" s="112">
        <v>1000000</v>
      </c>
      <c r="I1077" s="69" t="s">
        <v>410</v>
      </c>
      <c r="J1077" s="69">
        <v>341</v>
      </c>
      <c r="K1077" s="69" t="s">
        <v>1785</v>
      </c>
      <c r="L1077" s="69" t="s">
        <v>233</v>
      </c>
      <c r="M1077" s="69" t="s">
        <v>327</v>
      </c>
    </row>
    <row r="1078" spans="2:13" s="255" customFormat="1" ht="79.2" x14ac:dyDescent="0.25">
      <c r="B1078" s="155">
        <v>1121</v>
      </c>
      <c r="C1078" s="70" t="s">
        <v>1760</v>
      </c>
      <c r="D1078" s="87" t="s">
        <v>161</v>
      </c>
      <c r="E1078" s="70" t="s">
        <v>1769</v>
      </c>
      <c r="F1078" s="70" t="s">
        <v>1786</v>
      </c>
      <c r="G1078" s="70" t="s">
        <v>1758</v>
      </c>
      <c r="H1078" s="112">
        <v>8000000</v>
      </c>
      <c r="I1078" s="69" t="s">
        <v>410</v>
      </c>
      <c r="J1078" s="69">
        <v>341</v>
      </c>
      <c r="K1078" s="69" t="s">
        <v>1768</v>
      </c>
      <c r="L1078" s="69" t="s">
        <v>233</v>
      </c>
      <c r="M1078" s="69" t="s">
        <v>1769</v>
      </c>
    </row>
    <row r="1079" spans="2:13" s="255" customFormat="1" ht="79.2" x14ac:dyDescent="0.25">
      <c r="B1079" s="155">
        <v>1122</v>
      </c>
      <c r="C1079" s="70" t="s">
        <v>1760</v>
      </c>
      <c r="D1079" s="87" t="s">
        <v>161</v>
      </c>
      <c r="E1079" s="70" t="s">
        <v>327</v>
      </c>
      <c r="F1079" s="70" t="s">
        <v>1787</v>
      </c>
      <c r="G1079" s="70" t="s">
        <v>1758</v>
      </c>
      <c r="H1079" s="112">
        <v>5000000</v>
      </c>
      <c r="I1079" s="69" t="s">
        <v>410</v>
      </c>
      <c r="J1079" s="69">
        <v>341</v>
      </c>
      <c r="K1079" s="69" t="s">
        <v>1762</v>
      </c>
      <c r="L1079" s="69" t="s">
        <v>233</v>
      </c>
      <c r="M1079" s="69" t="s">
        <v>327</v>
      </c>
    </row>
    <row r="1080" spans="2:13" s="255" customFormat="1" ht="92.4" x14ac:dyDescent="0.25">
      <c r="B1080" s="155">
        <v>1123</v>
      </c>
      <c r="C1080" s="70" t="s">
        <v>1760</v>
      </c>
      <c r="D1080" s="87" t="s">
        <v>161</v>
      </c>
      <c r="E1080" s="70" t="s">
        <v>327</v>
      </c>
      <c r="F1080" s="70" t="s">
        <v>1771</v>
      </c>
      <c r="G1080" s="70" t="s">
        <v>1758</v>
      </c>
      <c r="H1080" s="112">
        <v>12500000</v>
      </c>
      <c r="I1080" s="69" t="s">
        <v>410</v>
      </c>
      <c r="J1080" s="69">
        <v>341</v>
      </c>
      <c r="K1080" s="69" t="s">
        <v>1772</v>
      </c>
      <c r="L1080" s="69" t="s">
        <v>233</v>
      </c>
      <c r="M1080" s="69" t="s">
        <v>327</v>
      </c>
    </row>
    <row r="1081" spans="2:13" s="255" customFormat="1" ht="39.6" x14ac:dyDescent="0.25">
      <c r="B1081" s="155">
        <v>1124</v>
      </c>
      <c r="C1081" s="70" t="s">
        <v>1760</v>
      </c>
      <c r="D1081" s="87" t="s">
        <v>161</v>
      </c>
      <c r="E1081" s="70" t="s">
        <v>1384</v>
      </c>
      <c r="F1081" s="70" t="s">
        <v>1773</v>
      </c>
      <c r="G1081" s="70" t="s">
        <v>1758</v>
      </c>
      <c r="H1081" s="112">
        <v>2000000</v>
      </c>
      <c r="I1081" s="69" t="s">
        <v>410</v>
      </c>
      <c r="J1081" s="69">
        <v>341</v>
      </c>
      <c r="K1081" s="69" t="s">
        <v>1774</v>
      </c>
      <c r="L1081" s="69" t="s">
        <v>233</v>
      </c>
      <c r="M1081" s="69" t="s">
        <v>1386</v>
      </c>
    </row>
    <row r="1082" spans="2:13" s="255" customFormat="1" ht="66" x14ac:dyDescent="0.25">
      <c r="B1082" s="155">
        <v>1125</v>
      </c>
      <c r="C1082" s="70" t="s">
        <v>1760</v>
      </c>
      <c r="D1082" s="87" t="s">
        <v>161</v>
      </c>
      <c r="E1082" s="70" t="s">
        <v>1775</v>
      </c>
      <c r="F1082" s="70" t="s">
        <v>1776</v>
      </c>
      <c r="G1082" s="70" t="s">
        <v>1758</v>
      </c>
      <c r="H1082" s="112">
        <v>8834288</v>
      </c>
      <c r="I1082" s="69" t="s">
        <v>410</v>
      </c>
      <c r="J1082" s="69">
        <v>341</v>
      </c>
      <c r="K1082" s="69" t="s">
        <v>1777</v>
      </c>
      <c r="L1082" s="69" t="s">
        <v>233</v>
      </c>
      <c r="M1082" s="69" t="s">
        <v>1775</v>
      </c>
    </row>
    <row r="1083" spans="2:13" s="255" customFormat="1" ht="66" x14ac:dyDescent="0.25">
      <c r="B1083" s="155">
        <v>1126</v>
      </c>
      <c r="C1083" s="70" t="s">
        <v>1760</v>
      </c>
      <c r="D1083" s="87" t="s">
        <v>161</v>
      </c>
      <c r="E1083" s="70" t="s">
        <v>1775</v>
      </c>
      <c r="F1083" s="70" t="s">
        <v>1778</v>
      </c>
      <c r="G1083" s="70" t="s">
        <v>1758</v>
      </c>
      <c r="H1083" s="112">
        <v>3001590</v>
      </c>
      <c r="I1083" s="69" t="s">
        <v>410</v>
      </c>
      <c r="J1083" s="69">
        <v>341</v>
      </c>
      <c r="K1083" s="69" t="s">
        <v>1779</v>
      </c>
      <c r="L1083" s="69" t="s">
        <v>233</v>
      </c>
      <c r="M1083" s="69" t="s">
        <v>1775</v>
      </c>
    </row>
    <row r="1084" spans="2:13" s="255" customFormat="1" ht="39.6" x14ac:dyDescent="0.25">
      <c r="B1084" s="155">
        <v>1127</v>
      </c>
      <c r="C1084" s="70" t="s">
        <v>1760</v>
      </c>
      <c r="D1084" s="87" t="s">
        <v>161</v>
      </c>
      <c r="E1084" s="70" t="s">
        <v>327</v>
      </c>
      <c r="F1084" s="70" t="s">
        <v>1780</v>
      </c>
      <c r="G1084" s="70" t="s">
        <v>1758</v>
      </c>
      <c r="H1084" s="112">
        <v>500000</v>
      </c>
      <c r="I1084" s="69" t="s">
        <v>410</v>
      </c>
      <c r="J1084" s="69">
        <v>341</v>
      </c>
      <c r="K1084" s="69" t="s">
        <v>1781</v>
      </c>
      <c r="L1084" s="69" t="s">
        <v>233</v>
      </c>
      <c r="M1084" s="69" t="s">
        <v>327</v>
      </c>
    </row>
    <row r="1085" spans="2:13" s="255" customFormat="1" ht="39.6" x14ac:dyDescent="0.25">
      <c r="B1085" s="155">
        <v>1128</v>
      </c>
      <c r="C1085" s="70" t="s">
        <v>1760</v>
      </c>
      <c r="D1085" s="87" t="s">
        <v>161</v>
      </c>
      <c r="E1085" s="70" t="s">
        <v>327</v>
      </c>
      <c r="F1085" s="70" t="s">
        <v>1780</v>
      </c>
      <c r="G1085" s="70" t="s">
        <v>1758</v>
      </c>
      <c r="H1085" s="112">
        <v>500000</v>
      </c>
      <c r="I1085" s="69" t="s">
        <v>410</v>
      </c>
      <c r="J1085" s="69">
        <v>341</v>
      </c>
      <c r="K1085" s="69" t="s">
        <v>1788</v>
      </c>
      <c r="L1085" s="69" t="s">
        <v>233</v>
      </c>
      <c r="M1085" s="69" t="s">
        <v>327</v>
      </c>
    </row>
    <row r="1086" spans="2:13" s="255" customFormat="1" ht="39.6" x14ac:dyDescent="0.25">
      <c r="B1086" s="155">
        <v>1129</v>
      </c>
      <c r="C1086" s="70" t="s">
        <v>1760</v>
      </c>
      <c r="D1086" s="87" t="s">
        <v>161</v>
      </c>
      <c r="E1086" s="70" t="s">
        <v>1775</v>
      </c>
      <c r="F1086" s="70" t="s">
        <v>1783</v>
      </c>
      <c r="G1086" s="70" t="s">
        <v>1758</v>
      </c>
      <c r="H1086" s="112">
        <v>15000000</v>
      </c>
      <c r="I1086" s="69" t="s">
        <v>410</v>
      </c>
      <c r="J1086" s="69">
        <v>341</v>
      </c>
      <c r="K1086" s="69" t="s">
        <v>1764</v>
      </c>
      <c r="L1086" s="69" t="s">
        <v>233</v>
      </c>
      <c r="M1086" s="69" t="s">
        <v>327</v>
      </c>
    </row>
    <row r="1087" spans="2:13" s="255" customFormat="1" ht="39.6" x14ac:dyDescent="0.25">
      <c r="B1087" s="155">
        <v>1130</v>
      </c>
      <c r="C1087" s="70" t="s">
        <v>630</v>
      </c>
      <c r="D1087" s="87" t="s">
        <v>161</v>
      </c>
      <c r="E1087" s="70" t="s">
        <v>327</v>
      </c>
      <c r="F1087" s="70" t="s">
        <v>1757</v>
      </c>
      <c r="G1087" s="70" t="s">
        <v>1758</v>
      </c>
      <c r="H1087" s="112">
        <v>5000000</v>
      </c>
      <c r="I1087" s="69" t="s">
        <v>410</v>
      </c>
      <c r="J1087" s="69">
        <v>353</v>
      </c>
      <c r="K1087" s="69" t="s">
        <v>1759</v>
      </c>
      <c r="L1087" s="69" t="s">
        <v>233</v>
      </c>
      <c r="M1087" s="69" t="s">
        <v>327</v>
      </c>
    </row>
    <row r="1088" spans="2:13" s="255" customFormat="1" ht="52.8" x14ac:dyDescent="0.25">
      <c r="B1088" s="155">
        <v>1131</v>
      </c>
      <c r="C1088" s="70" t="s">
        <v>1760</v>
      </c>
      <c r="D1088" s="87" t="s">
        <v>161</v>
      </c>
      <c r="E1088" s="70" t="s">
        <v>327</v>
      </c>
      <c r="F1088" s="70" t="s">
        <v>1761</v>
      </c>
      <c r="G1088" s="70" t="s">
        <v>1758</v>
      </c>
      <c r="H1088" s="112">
        <v>1500000</v>
      </c>
      <c r="I1088" s="69" t="s">
        <v>410</v>
      </c>
      <c r="J1088" s="69">
        <v>353</v>
      </c>
      <c r="K1088" s="69" t="s">
        <v>1762</v>
      </c>
      <c r="L1088" s="69" t="s">
        <v>233</v>
      </c>
      <c r="M1088" s="69" t="s">
        <v>327</v>
      </c>
    </row>
    <row r="1089" spans="2:13" s="255" customFormat="1" ht="79.2" x14ac:dyDescent="0.25">
      <c r="B1089" s="155">
        <v>1132</v>
      </c>
      <c r="C1089" s="70" t="s">
        <v>1760</v>
      </c>
      <c r="D1089" s="87" t="s">
        <v>161</v>
      </c>
      <c r="E1089" s="70" t="s">
        <v>327</v>
      </c>
      <c r="F1089" s="70" t="s">
        <v>1763</v>
      </c>
      <c r="G1089" s="70" t="s">
        <v>1758</v>
      </c>
      <c r="H1089" s="112">
        <v>5000000</v>
      </c>
      <c r="I1089" s="69" t="s">
        <v>410</v>
      </c>
      <c r="J1089" s="69">
        <v>353</v>
      </c>
      <c r="K1089" s="69" t="s">
        <v>1764</v>
      </c>
      <c r="L1089" s="69" t="s">
        <v>233</v>
      </c>
      <c r="M1089" s="69" t="s">
        <v>327</v>
      </c>
    </row>
    <row r="1090" spans="2:13" s="255" customFormat="1" ht="105.6" x14ac:dyDescent="0.25">
      <c r="B1090" s="155">
        <v>1133</v>
      </c>
      <c r="C1090" s="70" t="s">
        <v>1760</v>
      </c>
      <c r="D1090" s="87" t="s">
        <v>161</v>
      </c>
      <c r="E1090" s="70" t="s">
        <v>327</v>
      </c>
      <c r="F1090" s="70" t="s">
        <v>1765</v>
      </c>
      <c r="G1090" s="70" t="s">
        <v>1758</v>
      </c>
      <c r="H1090" s="112">
        <v>19700000</v>
      </c>
      <c r="I1090" s="69" t="s">
        <v>410</v>
      </c>
      <c r="J1090" s="69">
        <v>345</v>
      </c>
      <c r="K1090" s="69" t="s">
        <v>1766</v>
      </c>
      <c r="L1090" s="69" t="s">
        <v>233</v>
      </c>
      <c r="M1090" s="69" t="s">
        <v>327</v>
      </c>
    </row>
    <row r="1091" spans="2:13" s="255" customFormat="1" ht="52.8" x14ac:dyDescent="0.25">
      <c r="B1091" s="155">
        <v>1134</v>
      </c>
      <c r="C1091" s="70" t="s">
        <v>1760</v>
      </c>
      <c r="D1091" s="87" t="s">
        <v>161</v>
      </c>
      <c r="E1091" s="70" t="s">
        <v>327</v>
      </c>
      <c r="F1091" s="70" t="s">
        <v>1789</v>
      </c>
      <c r="G1091" s="70" t="s">
        <v>1758</v>
      </c>
      <c r="H1091" s="112">
        <v>4800000</v>
      </c>
      <c r="I1091" s="69" t="s">
        <v>410</v>
      </c>
      <c r="J1091" s="69">
        <v>345</v>
      </c>
      <c r="K1091" s="69" t="s">
        <v>1762</v>
      </c>
      <c r="L1091" s="69" t="s">
        <v>233</v>
      </c>
      <c r="M1091" s="69" t="s">
        <v>327</v>
      </c>
    </row>
    <row r="1092" spans="2:13" s="255" customFormat="1" ht="92.4" x14ac:dyDescent="0.25">
      <c r="B1092" s="155">
        <v>1135</v>
      </c>
      <c r="C1092" s="70" t="s">
        <v>1760</v>
      </c>
      <c r="D1092" s="87" t="s">
        <v>161</v>
      </c>
      <c r="E1092" s="70" t="s">
        <v>327</v>
      </c>
      <c r="F1092" s="70" t="s">
        <v>1771</v>
      </c>
      <c r="G1092" s="70" t="s">
        <v>1758</v>
      </c>
      <c r="H1092" s="112">
        <v>5000000</v>
      </c>
      <c r="I1092" s="69" t="s">
        <v>410</v>
      </c>
      <c r="J1092" s="69">
        <v>345</v>
      </c>
      <c r="K1092" s="69" t="s">
        <v>1772</v>
      </c>
      <c r="L1092" s="69" t="s">
        <v>233</v>
      </c>
      <c r="M1092" s="69" t="s">
        <v>327</v>
      </c>
    </row>
    <row r="1093" spans="2:13" s="255" customFormat="1" ht="52.8" x14ac:dyDescent="0.25">
      <c r="B1093" s="155">
        <v>1136</v>
      </c>
      <c r="C1093" s="70" t="s">
        <v>1760</v>
      </c>
      <c r="D1093" s="87" t="s">
        <v>161</v>
      </c>
      <c r="E1093" s="70" t="s">
        <v>1790</v>
      </c>
      <c r="F1093" s="70" t="s">
        <v>1791</v>
      </c>
      <c r="G1093" s="70" t="s">
        <v>1758</v>
      </c>
      <c r="H1093" s="112">
        <v>1200000</v>
      </c>
      <c r="I1093" s="69" t="s">
        <v>410</v>
      </c>
      <c r="J1093" s="69">
        <v>345</v>
      </c>
      <c r="K1093" s="69" t="s">
        <v>1774</v>
      </c>
      <c r="L1093" s="69" t="s">
        <v>233</v>
      </c>
      <c r="M1093" s="69" t="s">
        <v>1792</v>
      </c>
    </row>
    <row r="1094" spans="2:13" s="255" customFormat="1" ht="66" x14ac:dyDescent="0.25">
      <c r="B1094" s="155">
        <v>1137</v>
      </c>
      <c r="C1094" s="70" t="s">
        <v>1760</v>
      </c>
      <c r="D1094" s="87" t="s">
        <v>161</v>
      </c>
      <c r="E1094" s="70" t="s">
        <v>1793</v>
      </c>
      <c r="F1094" s="70" t="s">
        <v>1776</v>
      </c>
      <c r="G1094" s="70" t="s">
        <v>1758</v>
      </c>
      <c r="H1094" s="112">
        <v>4037998</v>
      </c>
      <c r="I1094" s="69" t="s">
        <v>410</v>
      </c>
      <c r="J1094" s="69">
        <v>345</v>
      </c>
      <c r="K1094" s="69" t="s">
        <v>1777</v>
      </c>
      <c r="L1094" s="69" t="s">
        <v>233</v>
      </c>
      <c r="M1094" s="69" t="s">
        <v>1792</v>
      </c>
    </row>
    <row r="1095" spans="2:13" s="255" customFormat="1" ht="66" x14ac:dyDescent="0.25">
      <c r="B1095" s="155">
        <v>1138</v>
      </c>
      <c r="C1095" s="70" t="s">
        <v>1760</v>
      </c>
      <c r="D1095" s="87" t="s">
        <v>161</v>
      </c>
      <c r="E1095" s="70" t="s">
        <v>1794</v>
      </c>
      <c r="F1095" s="70" t="s">
        <v>1778</v>
      </c>
      <c r="G1095" s="70" t="s">
        <v>1758</v>
      </c>
      <c r="H1095" s="112">
        <v>5000000</v>
      </c>
      <c r="I1095" s="69" t="s">
        <v>410</v>
      </c>
      <c r="J1095" s="69">
        <v>345</v>
      </c>
      <c r="K1095" s="69" t="s">
        <v>1779</v>
      </c>
      <c r="L1095" s="69" t="s">
        <v>233</v>
      </c>
      <c r="M1095" s="69" t="s">
        <v>1793</v>
      </c>
    </row>
    <row r="1096" spans="2:13" s="255" customFormat="1" ht="39.6" x14ac:dyDescent="0.25">
      <c r="B1096" s="155">
        <v>1139</v>
      </c>
      <c r="C1096" s="70" t="s">
        <v>1760</v>
      </c>
      <c r="D1096" s="87" t="s">
        <v>161</v>
      </c>
      <c r="E1096" s="70" t="s">
        <v>327</v>
      </c>
      <c r="F1096" s="70" t="s">
        <v>1780</v>
      </c>
      <c r="G1096" s="70" t="s">
        <v>1758</v>
      </c>
      <c r="H1096" s="112">
        <v>500000</v>
      </c>
      <c r="I1096" s="69" t="s">
        <v>410</v>
      </c>
      <c r="J1096" s="69">
        <v>345</v>
      </c>
      <c r="K1096" s="69" t="s">
        <v>1781</v>
      </c>
      <c r="L1096" s="69" t="s">
        <v>233</v>
      </c>
      <c r="M1096" s="69" t="s">
        <v>327</v>
      </c>
    </row>
    <row r="1097" spans="2:13" s="255" customFormat="1" ht="39.6" x14ac:dyDescent="0.25">
      <c r="B1097" s="155">
        <v>1140</v>
      </c>
      <c r="C1097" s="70" t="s">
        <v>1760</v>
      </c>
      <c r="D1097" s="87" t="s">
        <v>161</v>
      </c>
      <c r="E1097" s="70" t="s">
        <v>327</v>
      </c>
      <c r="F1097" s="70" t="s">
        <v>1780</v>
      </c>
      <c r="G1097" s="70" t="s">
        <v>1758</v>
      </c>
      <c r="H1097" s="112">
        <v>500000</v>
      </c>
      <c r="I1097" s="69" t="s">
        <v>410</v>
      </c>
      <c r="J1097" s="69">
        <v>345</v>
      </c>
      <c r="K1097" s="69" t="s">
        <v>1788</v>
      </c>
      <c r="L1097" s="69" t="s">
        <v>233</v>
      </c>
      <c r="M1097" s="69" t="s">
        <v>327</v>
      </c>
    </row>
    <row r="1098" spans="2:13" s="255" customFormat="1" ht="39.6" x14ac:dyDescent="0.25">
      <c r="B1098" s="155">
        <v>1141</v>
      </c>
      <c r="C1098" s="70" t="s">
        <v>1760</v>
      </c>
      <c r="D1098" s="87" t="s">
        <v>161</v>
      </c>
      <c r="E1098" s="70" t="s">
        <v>1775</v>
      </c>
      <c r="F1098" s="70" t="s">
        <v>1783</v>
      </c>
      <c r="G1098" s="70" t="s">
        <v>1758</v>
      </c>
      <c r="H1098" s="112">
        <v>8500000</v>
      </c>
      <c r="I1098" s="69" t="s">
        <v>410</v>
      </c>
      <c r="J1098" s="69">
        <v>345</v>
      </c>
      <c r="K1098" s="69" t="s">
        <v>1764</v>
      </c>
      <c r="L1098" s="69" t="s">
        <v>233</v>
      </c>
      <c r="M1098" s="69" t="s">
        <v>327</v>
      </c>
    </row>
    <row r="1099" spans="2:13" s="255" customFormat="1" ht="105.6" x14ac:dyDescent="0.25">
      <c r="B1099" s="155">
        <v>1142</v>
      </c>
      <c r="C1099" s="70" t="s">
        <v>1760</v>
      </c>
      <c r="D1099" s="87" t="s">
        <v>161</v>
      </c>
      <c r="E1099" s="70" t="s">
        <v>327</v>
      </c>
      <c r="F1099" s="70" t="s">
        <v>1765</v>
      </c>
      <c r="G1099" s="70" t="s">
        <v>1758</v>
      </c>
      <c r="H1099" s="112">
        <v>17000000</v>
      </c>
      <c r="I1099" s="69" t="s">
        <v>410</v>
      </c>
      <c r="J1099" s="69">
        <v>340</v>
      </c>
      <c r="K1099" s="69" t="s">
        <v>1766</v>
      </c>
      <c r="L1099" s="69" t="s">
        <v>233</v>
      </c>
      <c r="M1099" s="69" t="s">
        <v>327</v>
      </c>
    </row>
    <row r="1100" spans="2:13" s="255" customFormat="1" ht="79.2" x14ac:dyDescent="0.25">
      <c r="B1100" s="155">
        <v>1143</v>
      </c>
      <c r="C1100" s="70" t="s">
        <v>630</v>
      </c>
      <c r="D1100" s="87" t="s">
        <v>161</v>
      </c>
      <c r="E1100" s="70" t="s">
        <v>327</v>
      </c>
      <c r="F1100" s="70" t="s">
        <v>1795</v>
      </c>
      <c r="G1100" s="70" t="s">
        <v>1758</v>
      </c>
      <c r="H1100" s="112">
        <v>1020000</v>
      </c>
      <c r="I1100" s="69" t="s">
        <v>410</v>
      </c>
      <c r="J1100" s="69">
        <v>340</v>
      </c>
      <c r="K1100" s="69" t="s">
        <v>1785</v>
      </c>
      <c r="L1100" s="69" t="s">
        <v>233</v>
      </c>
      <c r="M1100" s="69" t="s">
        <v>327</v>
      </c>
    </row>
    <row r="1101" spans="2:13" s="255" customFormat="1" ht="39.6" x14ac:dyDescent="0.25">
      <c r="B1101" s="155">
        <v>1144</v>
      </c>
      <c r="C1101" s="70" t="s">
        <v>1760</v>
      </c>
      <c r="D1101" s="87" t="s">
        <v>161</v>
      </c>
      <c r="E1101" s="70" t="s">
        <v>1769</v>
      </c>
      <c r="F1101" s="70" t="s">
        <v>1796</v>
      </c>
      <c r="G1101" s="70" t="s">
        <v>1758</v>
      </c>
      <c r="H1101" s="112">
        <v>4500000</v>
      </c>
      <c r="I1101" s="69" t="s">
        <v>410</v>
      </c>
      <c r="J1101" s="69">
        <v>340</v>
      </c>
      <c r="K1101" s="69" t="s">
        <v>1768</v>
      </c>
      <c r="L1101" s="69" t="s">
        <v>233</v>
      </c>
      <c r="M1101" s="69" t="s">
        <v>1769</v>
      </c>
    </row>
    <row r="1102" spans="2:13" s="255" customFormat="1" ht="132" x14ac:dyDescent="0.25">
      <c r="B1102" s="155">
        <v>1145</v>
      </c>
      <c r="C1102" s="70" t="s">
        <v>1760</v>
      </c>
      <c r="D1102" s="87" t="s">
        <v>161</v>
      </c>
      <c r="E1102" s="70" t="s">
        <v>327</v>
      </c>
      <c r="F1102" s="70" t="s">
        <v>1797</v>
      </c>
      <c r="G1102" s="70" t="s">
        <v>1758</v>
      </c>
      <c r="H1102" s="112">
        <v>4500000</v>
      </c>
      <c r="I1102" s="69" t="s">
        <v>410</v>
      </c>
      <c r="J1102" s="69">
        <v>340</v>
      </c>
      <c r="K1102" s="69" t="s">
        <v>1762</v>
      </c>
      <c r="L1102" s="69" t="s">
        <v>233</v>
      </c>
      <c r="M1102" s="69" t="s">
        <v>327</v>
      </c>
    </row>
    <row r="1103" spans="2:13" s="255" customFormat="1" ht="92.4" x14ac:dyDescent="0.25">
      <c r="B1103" s="155">
        <v>1146</v>
      </c>
      <c r="C1103" s="70" t="s">
        <v>1760</v>
      </c>
      <c r="D1103" s="87" t="s">
        <v>161</v>
      </c>
      <c r="E1103" s="70" t="s">
        <v>327</v>
      </c>
      <c r="F1103" s="70" t="s">
        <v>1771</v>
      </c>
      <c r="G1103" s="70" t="s">
        <v>1758</v>
      </c>
      <c r="H1103" s="112">
        <v>6000000</v>
      </c>
      <c r="I1103" s="69" t="s">
        <v>410</v>
      </c>
      <c r="J1103" s="69">
        <v>340</v>
      </c>
      <c r="K1103" s="69" t="s">
        <v>1772</v>
      </c>
      <c r="L1103" s="69" t="s">
        <v>233</v>
      </c>
      <c r="M1103" s="69" t="s">
        <v>327</v>
      </c>
    </row>
    <row r="1104" spans="2:13" s="255" customFormat="1" ht="39.6" x14ac:dyDescent="0.25">
      <c r="B1104" s="155">
        <v>1147</v>
      </c>
      <c r="C1104" s="70" t="s">
        <v>1760</v>
      </c>
      <c r="D1104" s="87" t="s">
        <v>161</v>
      </c>
      <c r="E1104" s="70" t="s">
        <v>322</v>
      </c>
      <c r="F1104" s="70" t="s">
        <v>1773</v>
      </c>
      <c r="G1104" s="70" t="s">
        <v>1758</v>
      </c>
      <c r="H1104" s="112">
        <v>2500000</v>
      </c>
      <c r="I1104" s="69" t="s">
        <v>410</v>
      </c>
      <c r="J1104" s="69">
        <v>340</v>
      </c>
      <c r="K1104" s="69" t="s">
        <v>1774</v>
      </c>
      <c r="L1104" s="69" t="s">
        <v>233</v>
      </c>
      <c r="M1104" s="69" t="s">
        <v>310</v>
      </c>
    </row>
    <row r="1105" spans="2:13" s="255" customFormat="1" ht="66" x14ac:dyDescent="0.25">
      <c r="B1105" s="155">
        <v>1148</v>
      </c>
      <c r="C1105" s="70" t="s">
        <v>1760</v>
      </c>
      <c r="D1105" s="87" t="s">
        <v>161</v>
      </c>
      <c r="E1105" s="70" t="s">
        <v>1775</v>
      </c>
      <c r="F1105" s="70" t="s">
        <v>1776</v>
      </c>
      <c r="G1105" s="70" t="s">
        <v>1758</v>
      </c>
      <c r="H1105" s="112">
        <v>4000000</v>
      </c>
      <c r="I1105" s="69" t="s">
        <v>410</v>
      </c>
      <c r="J1105" s="69">
        <v>340</v>
      </c>
      <c r="K1105" s="69" t="s">
        <v>1777</v>
      </c>
      <c r="L1105" s="69" t="s">
        <v>233</v>
      </c>
      <c r="M1105" s="69" t="s">
        <v>1775</v>
      </c>
    </row>
    <row r="1106" spans="2:13" s="255" customFormat="1" ht="66" x14ac:dyDescent="0.25">
      <c r="B1106" s="155">
        <v>1149</v>
      </c>
      <c r="C1106" s="70" t="s">
        <v>1760</v>
      </c>
      <c r="D1106" s="87" t="s">
        <v>161</v>
      </c>
      <c r="E1106" s="70" t="s">
        <v>1775</v>
      </c>
      <c r="F1106" s="70" t="s">
        <v>1778</v>
      </c>
      <c r="G1106" s="70" t="s">
        <v>1758</v>
      </c>
      <c r="H1106" s="112">
        <v>4416900</v>
      </c>
      <c r="I1106" s="69" t="s">
        <v>410</v>
      </c>
      <c r="J1106" s="69">
        <v>340</v>
      </c>
      <c r="K1106" s="69" t="s">
        <v>1779</v>
      </c>
      <c r="L1106" s="69" t="s">
        <v>233</v>
      </c>
      <c r="M1106" s="69" t="s">
        <v>1775</v>
      </c>
    </row>
    <row r="1107" spans="2:13" s="255" customFormat="1" ht="39.6" x14ac:dyDescent="0.25">
      <c r="B1107" s="155">
        <v>1150</v>
      </c>
      <c r="C1107" s="70" t="s">
        <v>1760</v>
      </c>
      <c r="D1107" s="87" t="s">
        <v>161</v>
      </c>
      <c r="E1107" s="70" t="s">
        <v>327</v>
      </c>
      <c r="F1107" s="70" t="s">
        <v>1780</v>
      </c>
      <c r="G1107" s="70" t="s">
        <v>1758</v>
      </c>
      <c r="H1107" s="112">
        <v>500000</v>
      </c>
      <c r="I1107" s="69" t="s">
        <v>410</v>
      </c>
      <c r="J1107" s="69">
        <v>340</v>
      </c>
      <c r="K1107" s="69" t="s">
        <v>1781</v>
      </c>
      <c r="L1107" s="69" t="s">
        <v>233</v>
      </c>
      <c r="M1107" s="69" t="s">
        <v>327</v>
      </c>
    </row>
    <row r="1108" spans="2:13" s="255" customFormat="1" ht="39.6" x14ac:dyDescent="0.25">
      <c r="B1108" s="155">
        <v>1151</v>
      </c>
      <c r="C1108" s="70" t="s">
        <v>1760</v>
      </c>
      <c r="D1108" s="87" t="s">
        <v>161</v>
      </c>
      <c r="E1108" s="70" t="s">
        <v>327</v>
      </c>
      <c r="F1108" s="70" t="s">
        <v>1780</v>
      </c>
      <c r="G1108" s="70" t="s">
        <v>1758</v>
      </c>
      <c r="H1108" s="112">
        <v>500000</v>
      </c>
      <c r="I1108" s="69" t="s">
        <v>410</v>
      </c>
      <c r="J1108" s="69">
        <v>340</v>
      </c>
      <c r="K1108" s="69" t="s">
        <v>1788</v>
      </c>
      <c r="L1108" s="69" t="s">
        <v>233</v>
      </c>
      <c r="M1108" s="69" t="s">
        <v>327</v>
      </c>
    </row>
    <row r="1109" spans="2:13" s="255" customFormat="1" ht="39.6" x14ac:dyDescent="0.25">
      <c r="B1109" s="155">
        <v>1152</v>
      </c>
      <c r="C1109" s="70" t="s">
        <v>1760</v>
      </c>
      <c r="D1109" s="87" t="s">
        <v>161</v>
      </c>
      <c r="E1109" s="70" t="s">
        <v>1775</v>
      </c>
      <c r="F1109" s="70" t="s">
        <v>1783</v>
      </c>
      <c r="G1109" s="70" t="s">
        <v>1758</v>
      </c>
      <c r="H1109" s="112">
        <v>10447080</v>
      </c>
      <c r="I1109" s="69" t="s">
        <v>410</v>
      </c>
      <c r="J1109" s="69">
        <v>340</v>
      </c>
      <c r="K1109" s="69" t="s">
        <v>1764</v>
      </c>
      <c r="L1109" s="69" t="s">
        <v>233</v>
      </c>
      <c r="M1109" s="69" t="s">
        <v>327</v>
      </c>
    </row>
    <row r="1110" spans="2:13" s="255" customFormat="1" ht="105.6" x14ac:dyDescent="0.25">
      <c r="B1110" s="155">
        <v>1153</v>
      </c>
      <c r="C1110" s="70" t="s">
        <v>1760</v>
      </c>
      <c r="D1110" s="87" t="s">
        <v>161</v>
      </c>
      <c r="E1110" s="70" t="s">
        <v>327</v>
      </c>
      <c r="F1110" s="70" t="s">
        <v>1765</v>
      </c>
      <c r="G1110" s="70" t="s">
        <v>1758</v>
      </c>
      <c r="H1110" s="112">
        <v>16000000</v>
      </c>
      <c r="I1110" s="69" t="s">
        <v>410</v>
      </c>
      <c r="J1110" s="69">
        <v>342</v>
      </c>
      <c r="K1110" s="69" t="s">
        <v>1766</v>
      </c>
      <c r="L1110" s="69" t="s">
        <v>233</v>
      </c>
      <c r="M1110" s="69" t="s">
        <v>327</v>
      </c>
    </row>
    <row r="1111" spans="2:13" s="255" customFormat="1" ht="52.8" x14ac:dyDescent="0.25">
      <c r="B1111" s="155">
        <v>1154</v>
      </c>
      <c r="C1111" s="70" t="s">
        <v>1760</v>
      </c>
      <c r="D1111" s="87" t="s">
        <v>161</v>
      </c>
      <c r="E1111" s="70" t="s">
        <v>327</v>
      </c>
      <c r="F1111" s="70" t="s">
        <v>1798</v>
      </c>
      <c r="G1111" s="70" t="s">
        <v>1758</v>
      </c>
      <c r="H1111" s="112">
        <v>1387850</v>
      </c>
      <c r="I1111" s="69" t="s">
        <v>410</v>
      </c>
      <c r="J1111" s="69">
        <v>342</v>
      </c>
      <c r="K1111" s="69" t="s">
        <v>1762</v>
      </c>
      <c r="L1111" s="69" t="s">
        <v>233</v>
      </c>
      <c r="M1111" s="69" t="s">
        <v>327</v>
      </c>
    </row>
    <row r="1112" spans="2:13" s="255" customFormat="1" ht="92.4" x14ac:dyDescent="0.25">
      <c r="B1112" s="155">
        <v>1155</v>
      </c>
      <c r="C1112" s="70" t="s">
        <v>1760</v>
      </c>
      <c r="D1112" s="87" t="s">
        <v>161</v>
      </c>
      <c r="E1112" s="70" t="s">
        <v>327</v>
      </c>
      <c r="F1112" s="70" t="s">
        <v>1771</v>
      </c>
      <c r="G1112" s="70" t="s">
        <v>1758</v>
      </c>
      <c r="H1112" s="112">
        <v>2655763</v>
      </c>
      <c r="I1112" s="69" t="s">
        <v>410</v>
      </c>
      <c r="J1112" s="69">
        <v>342</v>
      </c>
      <c r="K1112" s="69" t="s">
        <v>1772</v>
      </c>
      <c r="L1112" s="69" t="s">
        <v>233</v>
      </c>
      <c r="M1112" s="69" t="s">
        <v>327</v>
      </c>
    </row>
    <row r="1113" spans="2:13" s="255" customFormat="1" ht="66" x14ac:dyDescent="0.25">
      <c r="B1113" s="155">
        <v>1156</v>
      </c>
      <c r="C1113" s="70" t="s">
        <v>1760</v>
      </c>
      <c r="D1113" s="87" t="s">
        <v>161</v>
      </c>
      <c r="E1113" s="70" t="s">
        <v>327</v>
      </c>
      <c r="F1113" s="70" t="s">
        <v>1799</v>
      </c>
      <c r="G1113" s="70" t="s">
        <v>1758</v>
      </c>
      <c r="H1113" s="112">
        <v>500000</v>
      </c>
      <c r="I1113" s="69" t="s">
        <v>410</v>
      </c>
      <c r="J1113" s="69">
        <v>342</v>
      </c>
      <c r="K1113" s="69" t="s">
        <v>1800</v>
      </c>
      <c r="L1113" s="69" t="s">
        <v>233</v>
      </c>
      <c r="M1113" s="69" t="s">
        <v>327</v>
      </c>
    </row>
    <row r="1114" spans="2:13" s="255" customFormat="1" ht="39.6" x14ac:dyDescent="0.25">
      <c r="B1114" s="155">
        <v>1157</v>
      </c>
      <c r="C1114" s="70" t="s">
        <v>1760</v>
      </c>
      <c r="D1114" s="87" t="s">
        <v>161</v>
      </c>
      <c r="E1114" s="70" t="s">
        <v>319</v>
      </c>
      <c r="F1114" s="70" t="s">
        <v>1773</v>
      </c>
      <c r="G1114" s="70" t="s">
        <v>1758</v>
      </c>
      <c r="H1114" s="112">
        <v>1000000</v>
      </c>
      <c r="I1114" s="69" t="s">
        <v>410</v>
      </c>
      <c r="J1114" s="69">
        <v>342</v>
      </c>
      <c r="K1114" s="69" t="s">
        <v>1774</v>
      </c>
      <c r="L1114" s="69" t="s">
        <v>233</v>
      </c>
      <c r="M1114" s="69" t="s">
        <v>313</v>
      </c>
    </row>
    <row r="1115" spans="2:13" s="255" customFormat="1" ht="66" x14ac:dyDescent="0.25">
      <c r="B1115" s="155">
        <v>1158</v>
      </c>
      <c r="C1115" s="70" t="s">
        <v>1760</v>
      </c>
      <c r="D1115" s="87" t="s">
        <v>161</v>
      </c>
      <c r="E1115" s="70" t="s">
        <v>1775</v>
      </c>
      <c r="F1115" s="70" t="s">
        <v>1776</v>
      </c>
      <c r="G1115" s="70" t="s">
        <v>1758</v>
      </c>
      <c r="H1115" s="112">
        <v>3000000</v>
      </c>
      <c r="I1115" s="69" t="s">
        <v>410</v>
      </c>
      <c r="J1115" s="69">
        <v>342</v>
      </c>
      <c r="K1115" s="69" t="s">
        <v>1777</v>
      </c>
      <c r="L1115" s="69" t="s">
        <v>233</v>
      </c>
      <c r="M1115" s="69" t="s">
        <v>1775</v>
      </c>
    </row>
    <row r="1116" spans="2:13" s="255" customFormat="1" ht="66" x14ac:dyDescent="0.25">
      <c r="B1116" s="155">
        <v>1159</v>
      </c>
      <c r="C1116" s="70" t="s">
        <v>1760</v>
      </c>
      <c r="D1116" s="87" t="s">
        <v>161</v>
      </c>
      <c r="E1116" s="70" t="s">
        <v>1794</v>
      </c>
      <c r="F1116" s="70" t="s">
        <v>1778</v>
      </c>
      <c r="G1116" s="70" t="s">
        <v>1758</v>
      </c>
      <c r="H1116" s="112">
        <v>1344524</v>
      </c>
      <c r="I1116" s="69" t="s">
        <v>410</v>
      </c>
      <c r="J1116" s="69">
        <v>342</v>
      </c>
      <c r="K1116" s="69" t="s">
        <v>1779</v>
      </c>
      <c r="L1116" s="69" t="s">
        <v>233</v>
      </c>
      <c r="M1116" s="69" t="s">
        <v>1793</v>
      </c>
    </row>
    <row r="1117" spans="2:13" s="255" customFormat="1" ht="39.6" x14ac:dyDescent="0.25">
      <c r="B1117" s="155">
        <v>1160</v>
      </c>
      <c r="C1117" s="70" t="s">
        <v>1760</v>
      </c>
      <c r="D1117" s="87" t="s">
        <v>161</v>
      </c>
      <c r="E1117" s="70" t="s">
        <v>327</v>
      </c>
      <c r="F1117" s="70" t="s">
        <v>1780</v>
      </c>
      <c r="G1117" s="70" t="s">
        <v>1758</v>
      </c>
      <c r="H1117" s="112">
        <v>273900</v>
      </c>
      <c r="I1117" s="69" t="s">
        <v>410</v>
      </c>
      <c r="J1117" s="69">
        <v>342</v>
      </c>
      <c r="K1117" s="69" t="s">
        <v>1781</v>
      </c>
      <c r="L1117" s="69" t="s">
        <v>233</v>
      </c>
      <c r="M1117" s="69" t="s">
        <v>327</v>
      </c>
    </row>
    <row r="1118" spans="2:13" s="255" customFormat="1" ht="39.6" x14ac:dyDescent="0.25">
      <c r="B1118" s="155">
        <v>1161</v>
      </c>
      <c r="C1118" s="70" t="s">
        <v>1760</v>
      </c>
      <c r="D1118" s="87" t="s">
        <v>161</v>
      </c>
      <c r="E1118" s="70" t="s">
        <v>327</v>
      </c>
      <c r="F1118" s="70" t="s">
        <v>1780</v>
      </c>
      <c r="G1118" s="70" t="s">
        <v>1758</v>
      </c>
      <c r="H1118" s="112">
        <v>500000</v>
      </c>
      <c r="I1118" s="69" t="s">
        <v>410</v>
      </c>
      <c r="J1118" s="69">
        <v>342</v>
      </c>
      <c r="K1118" s="69" t="s">
        <v>1788</v>
      </c>
      <c r="L1118" s="69" t="s">
        <v>233</v>
      </c>
      <c r="M1118" s="69" t="s">
        <v>327</v>
      </c>
    </row>
    <row r="1119" spans="2:13" s="255" customFormat="1" ht="39.6" x14ac:dyDescent="0.25">
      <c r="B1119" s="155">
        <v>1162</v>
      </c>
      <c r="C1119" s="70" t="s">
        <v>1760</v>
      </c>
      <c r="D1119" s="87" t="s">
        <v>161</v>
      </c>
      <c r="E1119" s="70" t="s">
        <v>1775</v>
      </c>
      <c r="F1119" s="70" t="s">
        <v>1783</v>
      </c>
      <c r="G1119" s="70" t="s">
        <v>1758</v>
      </c>
      <c r="H1119" s="112">
        <v>3000000</v>
      </c>
      <c r="I1119" s="69" t="s">
        <v>410</v>
      </c>
      <c r="J1119" s="69">
        <v>342</v>
      </c>
      <c r="K1119" s="69" t="s">
        <v>1764</v>
      </c>
      <c r="L1119" s="69" t="s">
        <v>233</v>
      </c>
      <c r="M1119" s="69" t="s">
        <v>327</v>
      </c>
    </row>
    <row r="1120" spans="2:13" s="255" customFormat="1" ht="39.6" x14ac:dyDescent="0.25">
      <c r="B1120" s="155">
        <v>1163</v>
      </c>
      <c r="C1120" s="70" t="s">
        <v>630</v>
      </c>
      <c r="D1120" s="87" t="s">
        <v>161</v>
      </c>
      <c r="E1120" s="70" t="s">
        <v>1775</v>
      </c>
      <c r="F1120" s="70" t="s">
        <v>1801</v>
      </c>
      <c r="G1120" s="70" t="s">
        <v>1758</v>
      </c>
      <c r="H1120" s="112">
        <v>9500000</v>
      </c>
      <c r="I1120" s="69" t="s">
        <v>410</v>
      </c>
      <c r="J1120" s="69">
        <v>391</v>
      </c>
      <c r="K1120" s="69" t="s">
        <v>1759</v>
      </c>
      <c r="L1120" s="69" t="s">
        <v>233</v>
      </c>
      <c r="M1120" s="69" t="s">
        <v>327</v>
      </c>
    </row>
    <row r="1121" spans="2:13" s="255" customFormat="1" ht="52.8" x14ac:dyDescent="0.25">
      <c r="B1121" s="155">
        <v>1164</v>
      </c>
      <c r="C1121" s="70" t="s">
        <v>630</v>
      </c>
      <c r="D1121" s="87" t="s">
        <v>161</v>
      </c>
      <c r="E1121" s="70" t="s">
        <v>1384</v>
      </c>
      <c r="F1121" s="70" t="s">
        <v>1802</v>
      </c>
      <c r="G1121" s="70" t="s">
        <v>1758</v>
      </c>
      <c r="H1121" s="112">
        <v>3060000</v>
      </c>
      <c r="I1121" s="69" t="s">
        <v>410</v>
      </c>
      <c r="J1121" s="69">
        <v>391</v>
      </c>
      <c r="K1121" s="69" t="s">
        <v>1785</v>
      </c>
      <c r="L1121" s="69" t="s">
        <v>233</v>
      </c>
      <c r="M1121" s="69" t="s">
        <v>1384</v>
      </c>
    </row>
    <row r="1122" spans="2:13" s="255" customFormat="1" ht="66" x14ac:dyDescent="0.25">
      <c r="B1122" s="155">
        <v>1165</v>
      </c>
      <c r="C1122" s="70" t="s">
        <v>1760</v>
      </c>
      <c r="D1122" s="87" t="s">
        <v>161</v>
      </c>
      <c r="E1122" s="70" t="s">
        <v>1775</v>
      </c>
      <c r="F1122" s="70" t="s">
        <v>1803</v>
      </c>
      <c r="G1122" s="70" t="s">
        <v>1758</v>
      </c>
      <c r="H1122" s="112">
        <v>4000000</v>
      </c>
      <c r="I1122" s="69" t="s">
        <v>410</v>
      </c>
      <c r="J1122" s="69">
        <v>391</v>
      </c>
      <c r="K1122" s="69" t="s">
        <v>1804</v>
      </c>
      <c r="L1122" s="69" t="s">
        <v>233</v>
      </c>
      <c r="M1122" s="69" t="s">
        <v>327</v>
      </c>
    </row>
    <row r="1123" spans="2:13" s="255" customFormat="1" ht="105.6" x14ac:dyDescent="0.25">
      <c r="B1123" s="155">
        <v>1166</v>
      </c>
      <c r="C1123" s="70" t="s">
        <v>1760</v>
      </c>
      <c r="D1123" s="87" t="s">
        <v>161</v>
      </c>
      <c r="E1123" s="70" t="s">
        <v>327</v>
      </c>
      <c r="F1123" s="70" t="s">
        <v>1805</v>
      </c>
      <c r="G1123" s="70" t="s">
        <v>1758</v>
      </c>
      <c r="H1123" s="112">
        <v>2700000</v>
      </c>
      <c r="I1123" s="69" t="s">
        <v>410</v>
      </c>
      <c r="J1123" s="69">
        <v>391</v>
      </c>
      <c r="K1123" s="69" t="s">
        <v>1762</v>
      </c>
      <c r="L1123" s="69" t="s">
        <v>233</v>
      </c>
      <c r="M1123" s="69" t="s">
        <v>327</v>
      </c>
    </row>
    <row r="1124" spans="2:13" s="255" customFormat="1" ht="66" x14ac:dyDescent="0.25">
      <c r="B1124" s="155">
        <v>1167</v>
      </c>
      <c r="C1124" s="70" t="s">
        <v>1760</v>
      </c>
      <c r="D1124" s="87" t="s">
        <v>161</v>
      </c>
      <c r="E1124" s="70" t="s">
        <v>1775</v>
      </c>
      <c r="F1124" s="70" t="s">
        <v>1806</v>
      </c>
      <c r="G1124" s="70" t="s">
        <v>1758</v>
      </c>
      <c r="H1124" s="112">
        <v>2013187</v>
      </c>
      <c r="I1124" s="69" t="s">
        <v>410</v>
      </c>
      <c r="J1124" s="69">
        <v>391</v>
      </c>
      <c r="K1124" s="69" t="s">
        <v>1777</v>
      </c>
      <c r="L1124" s="69" t="s">
        <v>233</v>
      </c>
      <c r="M1124" s="69" t="s">
        <v>327</v>
      </c>
    </row>
    <row r="1125" spans="2:13" s="255" customFormat="1" ht="66" x14ac:dyDescent="0.25">
      <c r="B1125" s="155">
        <v>1168</v>
      </c>
      <c r="C1125" s="70" t="s">
        <v>1760</v>
      </c>
      <c r="D1125" s="87" t="s">
        <v>161</v>
      </c>
      <c r="E1125" s="70" t="s">
        <v>1775</v>
      </c>
      <c r="F1125" s="70" t="s">
        <v>1778</v>
      </c>
      <c r="G1125" s="70" t="s">
        <v>1758</v>
      </c>
      <c r="H1125" s="112">
        <v>1000000</v>
      </c>
      <c r="I1125" s="69" t="s">
        <v>410</v>
      </c>
      <c r="J1125" s="69">
        <v>391</v>
      </c>
      <c r="K1125" s="69" t="s">
        <v>1779</v>
      </c>
      <c r="L1125" s="69" t="s">
        <v>233</v>
      </c>
      <c r="M1125" s="69" t="s">
        <v>327</v>
      </c>
    </row>
    <row r="1126" spans="2:13" s="255" customFormat="1" ht="39.6" x14ac:dyDescent="0.25">
      <c r="B1126" s="155">
        <v>1169</v>
      </c>
      <c r="C1126" s="70" t="s">
        <v>1760</v>
      </c>
      <c r="D1126" s="87" t="s">
        <v>161</v>
      </c>
      <c r="E1126" s="70" t="s">
        <v>327</v>
      </c>
      <c r="F1126" s="70" t="s">
        <v>1780</v>
      </c>
      <c r="G1126" s="70" t="s">
        <v>1758</v>
      </c>
      <c r="H1126" s="112">
        <v>500000</v>
      </c>
      <c r="I1126" s="69" t="s">
        <v>410</v>
      </c>
      <c r="J1126" s="69">
        <v>391</v>
      </c>
      <c r="K1126" s="69" t="s">
        <v>1781</v>
      </c>
      <c r="L1126" s="69" t="s">
        <v>233</v>
      </c>
      <c r="M1126" s="69" t="s">
        <v>327</v>
      </c>
    </row>
    <row r="1127" spans="2:13" s="255" customFormat="1" ht="39.6" x14ac:dyDescent="0.25">
      <c r="B1127" s="155">
        <v>1170</v>
      </c>
      <c r="C1127" s="70" t="s">
        <v>1760</v>
      </c>
      <c r="D1127" s="87" t="s">
        <v>161</v>
      </c>
      <c r="E1127" s="70" t="s">
        <v>327</v>
      </c>
      <c r="F1127" s="70" t="s">
        <v>1780</v>
      </c>
      <c r="G1127" s="70" t="s">
        <v>1758</v>
      </c>
      <c r="H1127" s="112">
        <v>500000</v>
      </c>
      <c r="I1127" s="69" t="s">
        <v>410</v>
      </c>
      <c r="J1127" s="69">
        <v>391</v>
      </c>
      <c r="K1127" s="69" t="s">
        <v>1788</v>
      </c>
      <c r="L1127" s="69" t="s">
        <v>233</v>
      </c>
      <c r="M1127" s="69" t="s">
        <v>327</v>
      </c>
    </row>
    <row r="1128" spans="2:13" s="255" customFormat="1" ht="39.6" x14ac:dyDescent="0.25">
      <c r="B1128" s="155">
        <v>1171</v>
      </c>
      <c r="C1128" s="70" t="s">
        <v>630</v>
      </c>
      <c r="D1128" s="87" t="s">
        <v>161</v>
      </c>
      <c r="E1128" s="70" t="s">
        <v>1775</v>
      </c>
      <c r="F1128" s="70" t="s">
        <v>1807</v>
      </c>
      <c r="G1128" s="70" t="s">
        <v>1758</v>
      </c>
      <c r="H1128" s="112">
        <f>3250693-500000</f>
        <v>2750693</v>
      </c>
      <c r="I1128" s="69" t="s">
        <v>410</v>
      </c>
      <c r="J1128" s="69">
        <v>394</v>
      </c>
      <c r="K1128" s="69" t="s">
        <v>1759</v>
      </c>
      <c r="L1128" s="69" t="s">
        <v>233</v>
      </c>
      <c r="M1128" s="69" t="s">
        <v>327</v>
      </c>
    </row>
    <row r="1129" spans="2:13" s="255" customFormat="1" ht="105.6" x14ac:dyDescent="0.25">
      <c r="B1129" s="155">
        <v>1172</v>
      </c>
      <c r="C1129" s="70" t="s">
        <v>1760</v>
      </c>
      <c r="D1129" s="87" t="s">
        <v>161</v>
      </c>
      <c r="E1129" s="70" t="s">
        <v>327</v>
      </c>
      <c r="F1129" s="70" t="s">
        <v>1805</v>
      </c>
      <c r="G1129" s="70" t="s">
        <v>1758</v>
      </c>
      <c r="H1129" s="112">
        <v>1000000</v>
      </c>
      <c r="I1129" s="69" t="s">
        <v>410</v>
      </c>
      <c r="J1129" s="69">
        <v>394</v>
      </c>
      <c r="K1129" s="69" t="s">
        <v>1762</v>
      </c>
      <c r="L1129" s="69" t="s">
        <v>233</v>
      </c>
      <c r="M1129" s="69" t="s">
        <v>327</v>
      </c>
    </row>
    <row r="1130" spans="2:13" s="255" customFormat="1" ht="66" x14ac:dyDescent="0.25">
      <c r="B1130" s="155">
        <v>1173</v>
      </c>
      <c r="C1130" s="70" t="s">
        <v>1760</v>
      </c>
      <c r="D1130" s="87" t="s">
        <v>161</v>
      </c>
      <c r="E1130" s="70" t="s">
        <v>1775</v>
      </c>
      <c r="F1130" s="70" t="s">
        <v>1806</v>
      </c>
      <c r="G1130" s="70" t="s">
        <v>1758</v>
      </c>
      <c r="H1130" s="112">
        <v>1500000</v>
      </c>
      <c r="I1130" s="69" t="s">
        <v>410</v>
      </c>
      <c r="J1130" s="69">
        <v>394</v>
      </c>
      <c r="K1130" s="69" t="s">
        <v>1777</v>
      </c>
      <c r="L1130" s="69" t="s">
        <v>233</v>
      </c>
      <c r="M1130" s="69" t="s">
        <v>327</v>
      </c>
    </row>
    <row r="1131" spans="2:13" s="255" customFormat="1" ht="66" x14ac:dyDescent="0.25">
      <c r="B1131" s="155">
        <v>1174</v>
      </c>
      <c r="C1131" s="70" t="s">
        <v>1760</v>
      </c>
      <c r="D1131" s="87" t="s">
        <v>161</v>
      </c>
      <c r="E1131" s="70" t="s">
        <v>1775</v>
      </c>
      <c r="F1131" s="70" t="s">
        <v>1778</v>
      </c>
      <c r="G1131" s="70" t="s">
        <v>1758</v>
      </c>
      <c r="H1131" s="112">
        <v>500000</v>
      </c>
      <c r="I1131" s="69" t="s">
        <v>410</v>
      </c>
      <c r="J1131" s="69">
        <v>394</v>
      </c>
      <c r="K1131" s="69" t="s">
        <v>1779</v>
      </c>
      <c r="L1131" s="69" t="s">
        <v>233</v>
      </c>
      <c r="M1131" s="69" t="s">
        <v>327</v>
      </c>
    </row>
    <row r="1132" spans="2:13" s="255" customFormat="1" ht="39.6" x14ac:dyDescent="0.25">
      <c r="B1132" s="155">
        <v>1175</v>
      </c>
      <c r="C1132" s="70" t="s">
        <v>1760</v>
      </c>
      <c r="D1132" s="87" t="s">
        <v>161</v>
      </c>
      <c r="E1132" s="70" t="s">
        <v>327</v>
      </c>
      <c r="F1132" s="70" t="s">
        <v>1780</v>
      </c>
      <c r="G1132" s="70" t="s">
        <v>1758</v>
      </c>
      <c r="H1132" s="112">
        <v>500000</v>
      </c>
      <c r="I1132" s="69" t="s">
        <v>410</v>
      </c>
      <c r="J1132" s="69">
        <v>394</v>
      </c>
      <c r="K1132" s="69" t="s">
        <v>1781</v>
      </c>
      <c r="L1132" s="69" t="s">
        <v>233</v>
      </c>
      <c r="M1132" s="69" t="s">
        <v>327</v>
      </c>
    </row>
    <row r="1133" spans="2:13" s="255" customFormat="1" ht="39.6" x14ac:dyDescent="0.25">
      <c r="B1133" s="155">
        <v>1176</v>
      </c>
      <c r="C1133" s="70" t="s">
        <v>1760</v>
      </c>
      <c r="D1133" s="87" t="s">
        <v>161</v>
      </c>
      <c r="E1133" s="70" t="s">
        <v>327</v>
      </c>
      <c r="F1133" s="70" t="s">
        <v>1780</v>
      </c>
      <c r="G1133" s="70" t="s">
        <v>1758</v>
      </c>
      <c r="H1133" s="112">
        <v>500000</v>
      </c>
      <c r="I1133" s="69" t="s">
        <v>410</v>
      </c>
      <c r="J1133" s="69">
        <v>394</v>
      </c>
      <c r="K1133" s="69" t="s">
        <v>1788</v>
      </c>
      <c r="L1133" s="69" t="s">
        <v>233</v>
      </c>
      <c r="M1133" s="69" t="s">
        <v>327</v>
      </c>
    </row>
    <row r="1134" spans="2:13" s="255" customFormat="1" ht="79.2" x14ac:dyDescent="0.25">
      <c r="B1134" s="155">
        <v>1177</v>
      </c>
      <c r="C1134" s="70" t="s">
        <v>1760</v>
      </c>
      <c r="D1134" s="87" t="s">
        <v>161</v>
      </c>
      <c r="E1134" s="70" t="s">
        <v>1775</v>
      </c>
      <c r="F1134" s="70" t="s">
        <v>1808</v>
      </c>
      <c r="G1134" s="70" t="s">
        <v>1758</v>
      </c>
      <c r="H1134" s="112">
        <v>11220000</v>
      </c>
      <c r="I1134" s="69" t="s">
        <v>410</v>
      </c>
      <c r="J1134" s="69">
        <v>3020</v>
      </c>
      <c r="K1134" s="69" t="s">
        <v>1759</v>
      </c>
      <c r="L1134" s="69" t="s">
        <v>233</v>
      </c>
      <c r="M1134" s="69" t="s">
        <v>327</v>
      </c>
    </row>
    <row r="1135" spans="2:13" s="255" customFormat="1" ht="39.6" x14ac:dyDescent="0.25">
      <c r="B1135" s="155">
        <v>1178</v>
      </c>
      <c r="C1135" s="70" t="s">
        <v>1760</v>
      </c>
      <c r="D1135" s="87" t="s">
        <v>161</v>
      </c>
      <c r="E1135" s="70" t="s">
        <v>1775</v>
      </c>
      <c r="F1135" s="70" t="s">
        <v>1809</v>
      </c>
      <c r="G1135" s="70" t="s">
        <v>1758</v>
      </c>
      <c r="H1135" s="112">
        <v>2000000</v>
      </c>
      <c r="I1135" s="69" t="s">
        <v>410</v>
      </c>
      <c r="J1135" s="69">
        <v>3020</v>
      </c>
      <c r="K1135" s="69" t="s">
        <v>1785</v>
      </c>
      <c r="L1135" s="69" t="s">
        <v>233</v>
      </c>
      <c r="M1135" s="69" t="s">
        <v>327</v>
      </c>
    </row>
    <row r="1136" spans="2:13" s="255" customFormat="1" ht="39.6" x14ac:dyDescent="0.25">
      <c r="B1136" s="155">
        <v>1179</v>
      </c>
      <c r="C1136" s="70" t="s">
        <v>1760</v>
      </c>
      <c r="D1136" s="87" t="s">
        <v>161</v>
      </c>
      <c r="E1136" s="70" t="s">
        <v>1775</v>
      </c>
      <c r="F1136" s="70" t="s">
        <v>1810</v>
      </c>
      <c r="G1136" s="70" t="s">
        <v>1758</v>
      </c>
      <c r="H1136" s="112">
        <v>9611163</v>
      </c>
      <c r="I1136" s="69" t="s">
        <v>410</v>
      </c>
      <c r="J1136" s="69">
        <v>3020</v>
      </c>
      <c r="K1136" s="69" t="s">
        <v>1804</v>
      </c>
      <c r="L1136" s="69" t="s">
        <v>233</v>
      </c>
      <c r="M1136" s="69" t="s">
        <v>327</v>
      </c>
    </row>
    <row r="1137" spans="2:13" s="255" customFormat="1" ht="105.6" x14ac:dyDescent="0.25">
      <c r="B1137" s="155">
        <v>1180</v>
      </c>
      <c r="C1137" s="70" t="s">
        <v>1760</v>
      </c>
      <c r="D1137" s="87" t="s">
        <v>161</v>
      </c>
      <c r="E1137" s="70" t="s">
        <v>327</v>
      </c>
      <c r="F1137" s="70" t="s">
        <v>1805</v>
      </c>
      <c r="G1137" s="70" t="s">
        <v>1758</v>
      </c>
      <c r="H1137" s="112">
        <v>390000</v>
      </c>
      <c r="I1137" s="69" t="s">
        <v>410</v>
      </c>
      <c r="J1137" s="69">
        <v>3020</v>
      </c>
      <c r="K1137" s="69" t="s">
        <v>1762</v>
      </c>
      <c r="L1137" s="69" t="s">
        <v>233</v>
      </c>
      <c r="M1137" s="69" t="s">
        <v>327</v>
      </c>
    </row>
    <row r="1138" spans="2:13" s="255" customFormat="1" ht="66" x14ac:dyDescent="0.25">
      <c r="B1138" s="155">
        <v>1181</v>
      </c>
      <c r="C1138" s="70" t="s">
        <v>1760</v>
      </c>
      <c r="D1138" s="87" t="s">
        <v>161</v>
      </c>
      <c r="E1138" s="70" t="s">
        <v>1775</v>
      </c>
      <c r="F1138" s="70" t="s">
        <v>1806</v>
      </c>
      <c r="G1138" s="70" t="s">
        <v>1758</v>
      </c>
      <c r="H1138" s="112">
        <v>4000000</v>
      </c>
      <c r="I1138" s="69" t="s">
        <v>410</v>
      </c>
      <c r="J1138" s="69">
        <v>3020</v>
      </c>
      <c r="K1138" s="69" t="s">
        <v>1777</v>
      </c>
      <c r="L1138" s="69" t="s">
        <v>233</v>
      </c>
      <c r="M1138" s="69" t="s">
        <v>327</v>
      </c>
    </row>
    <row r="1139" spans="2:13" s="255" customFormat="1" ht="66" x14ac:dyDescent="0.25">
      <c r="B1139" s="155">
        <v>1182</v>
      </c>
      <c r="C1139" s="70" t="s">
        <v>1760</v>
      </c>
      <c r="D1139" s="87" t="s">
        <v>161</v>
      </c>
      <c r="E1139" s="70" t="s">
        <v>1775</v>
      </c>
      <c r="F1139" s="70" t="s">
        <v>1778</v>
      </c>
      <c r="G1139" s="70" t="s">
        <v>1758</v>
      </c>
      <c r="H1139" s="112">
        <v>2500000</v>
      </c>
      <c r="I1139" s="69" t="s">
        <v>410</v>
      </c>
      <c r="J1139" s="69">
        <v>3020</v>
      </c>
      <c r="K1139" s="69" t="s">
        <v>1779</v>
      </c>
      <c r="L1139" s="69" t="s">
        <v>233</v>
      </c>
      <c r="M1139" s="69" t="s">
        <v>327</v>
      </c>
    </row>
    <row r="1140" spans="2:13" s="255" customFormat="1" ht="26.4" x14ac:dyDescent="0.25">
      <c r="B1140" s="155">
        <v>1183</v>
      </c>
      <c r="C1140" s="70" t="s">
        <v>1760</v>
      </c>
      <c r="D1140" s="87" t="s">
        <v>161</v>
      </c>
      <c r="E1140" s="70" t="s">
        <v>1811</v>
      </c>
      <c r="F1140" s="70" t="s">
        <v>1812</v>
      </c>
      <c r="G1140" s="70" t="s">
        <v>1758</v>
      </c>
      <c r="H1140" s="112">
        <v>5000000</v>
      </c>
      <c r="I1140" s="69" t="s">
        <v>410</v>
      </c>
      <c r="J1140" s="69">
        <v>3020</v>
      </c>
      <c r="K1140" s="69" t="s">
        <v>1813</v>
      </c>
      <c r="L1140" s="69" t="s">
        <v>233</v>
      </c>
      <c r="M1140" s="69" t="s">
        <v>1814</v>
      </c>
    </row>
    <row r="1141" spans="2:13" s="255" customFormat="1" ht="39.6" x14ac:dyDescent="0.25">
      <c r="B1141" s="155">
        <v>1184</v>
      </c>
      <c r="C1141" s="70" t="s">
        <v>1760</v>
      </c>
      <c r="D1141" s="87" t="s">
        <v>161</v>
      </c>
      <c r="E1141" s="70" t="s">
        <v>327</v>
      </c>
      <c r="F1141" s="70" t="s">
        <v>1780</v>
      </c>
      <c r="G1141" s="70" t="s">
        <v>1758</v>
      </c>
      <c r="H1141" s="112">
        <v>500000</v>
      </c>
      <c r="I1141" s="69" t="s">
        <v>410</v>
      </c>
      <c r="J1141" s="69">
        <v>3020</v>
      </c>
      <c r="K1141" s="69" t="s">
        <v>1781</v>
      </c>
      <c r="L1141" s="69" t="s">
        <v>233</v>
      </c>
      <c r="M1141" s="69" t="s">
        <v>327</v>
      </c>
    </row>
    <row r="1142" spans="2:13" s="255" customFormat="1" ht="39.6" x14ac:dyDescent="0.25">
      <c r="B1142" s="155">
        <v>1185</v>
      </c>
      <c r="C1142" s="70" t="s">
        <v>1760</v>
      </c>
      <c r="D1142" s="87" t="s">
        <v>161</v>
      </c>
      <c r="E1142" s="70" t="s">
        <v>327</v>
      </c>
      <c r="F1142" s="70" t="s">
        <v>1780</v>
      </c>
      <c r="G1142" s="70" t="s">
        <v>1758</v>
      </c>
      <c r="H1142" s="112">
        <v>500000</v>
      </c>
      <c r="I1142" s="69" t="s">
        <v>410</v>
      </c>
      <c r="J1142" s="69">
        <v>3020</v>
      </c>
      <c r="K1142" s="69" t="s">
        <v>1788</v>
      </c>
      <c r="L1142" s="69" t="s">
        <v>233</v>
      </c>
      <c r="M1142" s="69" t="s">
        <v>327</v>
      </c>
    </row>
    <row r="1143" spans="2:13" s="255" customFormat="1" ht="118.8" x14ac:dyDescent="0.25">
      <c r="B1143" s="155">
        <v>1186</v>
      </c>
      <c r="C1143" s="70" t="s">
        <v>1760</v>
      </c>
      <c r="D1143" s="87" t="s">
        <v>161</v>
      </c>
      <c r="E1143" s="70" t="s">
        <v>403</v>
      </c>
      <c r="F1143" s="70" t="s">
        <v>1815</v>
      </c>
      <c r="G1143" s="70" t="s">
        <v>1758</v>
      </c>
      <c r="H1143" s="112">
        <f>27000000-2320000</f>
        <v>24680000</v>
      </c>
      <c r="I1143" s="69" t="s">
        <v>410</v>
      </c>
      <c r="J1143" s="69">
        <v>707</v>
      </c>
      <c r="K1143" s="69" t="s">
        <v>1766</v>
      </c>
      <c r="L1143" s="69" t="s">
        <v>233</v>
      </c>
      <c r="M1143" s="69" t="s">
        <v>403</v>
      </c>
    </row>
    <row r="1144" spans="2:13" s="255" customFormat="1" ht="52.8" x14ac:dyDescent="0.25">
      <c r="B1144" s="155">
        <v>1187</v>
      </c>
      <c r="C1144" s="70" t="s">
        <v>1760</v>
      </c>
      <c r="D1144" s="87" t="s">
        <v>161</v>
      </c>
      <c r="E1144" s="70" t="s">
        <v>319</v>
      </c>
      <c r="F1144" s="70" t="s">
        <v>1816</v>
      </c>
      <c r="G1144" s="70" t="s">
        <v>1758</v>
      </c>
      <c r="H1144" s="112">
        <v>9180000</v>
      </c>
      <c r="I1144" s="69" t="s">
        <v>410</v>
      </c>
      <c r="J1144" s="69">
        <v>707</v>
      </c>
      <c r="K1144" s="69" t="s">
        <v>1759</v>
      </c>
      <c r="L1144" s="69" t="s">
        <v>233</v>
      </c>
      <c r="M1144" s="69" t="s">
        <v>319</v>
      </c>
    </row>
    <row r="1145" spans="2:13" s="255" customFormat="1" ht="66" x14ac:dyDescent="0.25">
      <c r="B1145" s="155">
        <v>1188</v>
      </c>
      <c r="C1145" s="70" t="s">
        <v>1760</v>
      </c>
      <c r="D1145" s="87" t="s">
        <v>161</v>
      </c>
      <c r="E1145" s="70" t="s">
        <v>319</v>
      </c>
      <c r="F1145" s="70" t="s">
        <v>1817</v>
      </c>
      <c r="G1145" s="70" t="s">
        <v>1758</v>
      </c>
      <c r="H1145" s="112">
        <v>7800000</v>
      </c>
      <c r="I1145" s="69" t="s">
        <v>410</v>
      </c>
      <c r="J1145" s="69">
        <v>707</v>
      </c>
      <c r="K1145" s="69" t="s">
        <v>1768</v>
      </c>
      <c r="L1145" s="69" t="s">
        <v>233</v>
      </c>
      <c r="M1145" s="69" t="s">
        <v>319</v>
      </c>
    </row>
    <row r="1146" spans="2:13" s="255" customFormat="1" ht="118.8" x14ac:dyDescent="0.25">
      <c r="B1146" s="155">
        <v>1189</v>
      </c>
      <c r="C1146" s="70" t="s">
        <v>1760</v>
      </c>
      <c r="D1146" s="87" t="s">
        <v>161</v>
      </c>
      <c r="E1146" s="70" t="s">
        <v>327</v>
      </c>
      <c r="F1146" s="70" t="s">
        <v>1818</v>
      </c>
      <c r="G1146" s="70" t="s">
        <v>1758</v>
      </c>
      <c r="H1146" s="112">
        <v>15000000</v>
      </c>
      <c r="I1146" s="69" t="s">
        <v>410</v>
      </c>
      <c r="J1146" s="69">
        <v>707</v>
      </c>
      <c r="K1146" s="69" t="s">
        <v>1804</v>
      </c>
      <c r="L1146" s="69" t="s">
        <v>233</v>
      </c>
      <c r="M1146" s="69" t="s">
        <v>403</v>
      </c>
    </row>
    <row r="1147" spans="2:13" s="255" customFormat="1" ht="118.8" x14ac:dyDescent="0.25">
      <c r="B1147" s="155">
        <v>1190</v>
      </c>
      <c r="C1147" s="70" t="s">
        <v>1760</v>
      </c>
      <c r="D1147" s="87" t="s">
        <v>161</v>
      </c>
      <c r="E1147" s="70" t="s">
        <v>327</v>
      </c>
      <c r="F1147" s="70" t="s">
        <v>1819</v>
      </c>
      <c r="G1147" s="70" t="s">
        <v>1758</v>
      </c>
      <c r="H1147" s="112">
        <v>14390196</v>
      </c>
      <c r="I1147" s="69" t="s">
        <v>410</v>
      </c>
      <c r="J1147" s="69">
        <v>707</v>
      </c>
      <c r="K1147" s="69" t="s">
        <v>1762</v>
      </c>
      <c r="L1147" s="69" t="s">
        <v>233</v>
      </c>
      <c r="M1147" s="69" t="s">
        <v>327</v>
      </c>
    </row>
    <row r="1148" spans="2:13" s="255" customFormat="1" ht="52.8" x14ac:dyDescent="0.25">
      <c r="B1148" s="155">
        <v>1191</v>
      </c>
      <c r="C1148" s="70" t="s">
        <v>1760</v>
      </c>
      <c r="D1148" s="87" t="s">
        <v>161</v>
      </c>
      <c r="E1148" s="70" t="s">
        <v>403</v>
      </c>
      <c r="F1148" s="70" t="s">
        <v>1820</v>
      </c>
      <c r="G1148" s="70" t="s">
        <v>1758</v>
      </c>
      <c r="H1148" s="112">
        <v>6000000</v>
      </c>
      <c r="I1148" s="69" t="s">
        <v>410</v>
      </c>
      <c r="J1148" s="69">
        <v>707</v>
      </c>
      <c r="K1148" s="69" t="s">
        <v>1772</v>
      </c>
      <c r="L1148" s="69" t="s">
        <v>233</v>
      </c>
      <c r="M1148" s="69" t="s">
        <v>403</v>
      </c>
    </row>
    <row r="1149" spans="2:13" s="255" customFormat="1" ht="92.4" x14ac:dyDescent="0.25">
      <c r="B1149" s="155">
        <v>1192</v>
      </c>
      <c r="C1149" s="70" t="s">
        <v>1760</v>
      </c>
      <c r="D1149" s="87" t="s">
        <v>161</v>
      </c>
      <c r="E1149" s="70" t="s">
        <v>1775</v>
      </c>
      <c r="F1149" s="70" t="s">
        <v>1821</v>
      </c>
      <c r="G1149" s="70" t="s">
        <v>1758</v>
      </c>
      <c r="H1149" s="112">
        <v>40792890</v>
      </c>
      <c r="I1149" s="69" t="s">
        <v>410</v>
      </c>
      <c r="J1149" s="69">
        <v>707</v>
      </c>
      <c r="K1149" s="69" t="s">
        <v>1777</v>
      </c>
      <c r="L1149" s="69" t="s">
        <v>233</v>
      </c>
      <c r="M1149" s="69" t="s">
        <v>1775</v>
      </c>
    </row>
    <row r="1150" spans="2:13" s="255" customFormat="1" ht="92.4" x14ac:dyDescent="0.25">
      <c r="B1150" s="155">
        <v>1193</v>
      </c>
      <c r="C1150" s="70" t="s">
        <v>1760</v>
      </c>
      <c r="D1150" s="87" t="s">
        <v>161</v>
      </c>
      <c r="E1150" s="70" t="s">
        <v>327</v>
      </c>
      <c r="F1150" s="70" t="s">
        <v>1822</v>
      </c>
      <c r="G1150" s="70" t="s">
        <v>1758</v>
      </c>
      <c r="H1150" s="112">
        <v>8908056</v>
      </c>
      <c r="I1150" s="69" t="s">
        <v>410</v>
      </c>
      <c r="J1150" s="69">
        <v>707</v>
      </c>
      <c r="K1150" s="69" t="s">
        <v>1779</v>
      </c>
      <c r="L1150" s="69" t="s">
        <v>233</v>
      </c>
      <c r="M1150" s="69" t="s">
        <v>327</v>
      </c>
    </row>
    <row r="1151" spans="2:13" s="255" customFormat="1" ht="118.8" x14ac:dyDescent="0.25">
      <c r="B1151" s="155">
        <v>1194</v>
      </c>
      <c r="C1151" s="70" t="s">
        <v>1760</v>
      </c>
      <c r="D1151" s="87" t="s">
        <v>161</v>
      </c>
      <c r="E1151" s="70" t="s">
        <v>327</v>
      </c>
      <c r="F1151" s="70" t="s">
        <v>1823</v>
      </c>
      <c r="G1151" s="70" t="s">
        <v>1758</v>
      </c>
      <c r="H1151" s="112">
        <v>8000000</v>
      </c>
      <c r="I1151" s="69" t="s">
        <v>410</v>
      </c>
      <c r="J1151" s="69">
        <v>707</v>
      </c>
      <c r="K1151" s="69" t="s">
        <v>1824</v>
      </c>
      <c r="L1151" s="69" t="s">
        <v>233</v>
      </c>
      <c r="M1151" s="69" t="s">
        <v>327</v>
      </c>
    </row>
    <row r="1152" spans="2:13" s="255" customFormat="1" ht="39.6" x14ac:dyDescent="0.25">
      <c r="B1152" s="155">
        <v>1195</v>
      </c>
      <c r="C1152" s="70" t="s">
        <v>1760</v>
      </c>
      <c r="D1152" s="87" t="s">
        <v>161</v>
      </c>
      <c r="E1152" s="70" t="s">
        <v>327</v>
      </c>
      <c r="F1152" s="70" t="s">
        <v>1780</v>
      </c>
      <c r="G1152" s="70" t="s">
        <v>1758</v>
      </c>
      <c r="H1152" s="112">
        <v>500000</v>
      </c>
      <c r="I1152" s="69" t="s">
        <v>410</v>
      </c>
      <c r="J1152" s="69">
        <v>707</v>
      </c>
      <c r="K1152" s="69" t="s">
        <v>1781</v>
      </c>
      <c r="L1152" s="69" t="s">
        <v>233</v>
      </c>
      <c r="M1152" s="69" t="s">
        <v>327</v>
      </c>
    </row>
    <row r="1153" spans="2:13" s="255" customFormat="1" ht="39.6" x14ac:dyDescent="0.25">
      <c r="B1153" s="155">
        <v>1196</v>
      </c>
      <c r="C1153" s="70" t="s">
        <v>1760</v>
      </c>
      <c r="D1153" s="87" t="s">
        <v>161</v>
      </c>
      <c r="E1153" s="70" t="s">
        <v>327</v>
      </c>
      <c r="F1153" s="70" t="s">
        <v>1780</v>
      </c>
      <c r="G1153" s="70" t="s">
        <v>1758</v>
      </c>
      <c r="H1153" s="112">
        <v>500000</v>
      </c>
      <c r="I1153" s="69" t="s">
        <v>410</v>
      </c>
      <c r="J1153" s="69">
        <v>707</v>
      </c>
      <c r="K1153" s="69" t="s">
        <v>1788</v>
      </c>
      <c r="L1153" s="69" t="s">
        <v>233</v>
      </c>
      <c r="M1153" s="69" t="s">
        <v>327</v>
      </c>
    </row>
    <row r="1154" spans="2:13" s="255" customFormat="1" ht="66" x14ac:dyDescent="0.25">
      <c r="B1154" s="155">
        <v>1197</v>
      </c>
      <c r="C1154" s="70" t="s">
        <v>1760</v>
      </c>
      <c r="D1154" s="87" t="s">
        <v>161</v>
      </c>
      <c r="E1154" s="70" t="s">
        <v>327</v>
      </c>
      <c r="F1154" s="70" t="s">
        <v>1825</v>
      </c>
      <c r="G1154" s="70" t="s">
        <v>1758</v>
      </c>
      <c r="H1154" s="112">
        <v>2000000</v>
      </c>
      <c r="I1154" s="69" t="s">
        <v>410</v>
      </c>
      <c r="J1154" s="69">
        <v>707</v>
      </c>
      <c r="K1154" s="69" t="s">
        <v>1764</v>
      </c>
      <c r="L1154" s="69" t="s">
        <v>233</v>
      </c>
      <c r="M1154" s="69" t="s">
        <v>327</v>
      </c>
    </row>
    <row r="1155" spans="2:13" s="255" customFormat="1" ht="66" x14ac:dyDescent="0.25">
      <c r="B1155" s="155">
        <v>1198</v>
      </c>
      <c r="C1155" s="70" t="s">
        <v>630</v>
      </c>
      <c r="D1155" s="87" t="s">
        <v>161</v>
      </c>
      <c r="E1155" s="70" t="s">
        <v>327</v>
      </c>
      <c r="F1155" s="70" t="s">
        <v>1826</v>
      </c>
      <c r="G1155" s="70" t="s">
        <v>1758</v>
      </c>
      <c r="H1155" s="112">
        <v>10000000</v>
      </c>
      <c r="I1155" s="69" t="s">
        <v>410</v>
      </c>
      <c r="J1155" s="69">
        <v>354</v>
      </c>
      <c r="K1155" s="69" t="s">
        <v>1759</v>
      </c>
      <c r="L1155" s="69" t="s">
        <v>233</v>
      </c>
      <c r="M1155" s="69" t="s">
        <v>327</v>
      </c>
    </row>
    <row r="1156" spans="2:13" s="255" customFormat="1" ht="66" x14ac:dyDescent="0.25">
      <c r="B1156" s="155">
        <v>1199</v>
      </c>
      <c r="C1156" s="70" t="s">
        <v>1760</v>
      </c>
      <c r="D1156" s="87" t="s">
        <v>161</v>
      </c>
      <c r="E1156" s="70" t="s">
        <v>327</v>
      </c>
      <c r="F1156" s="70" t="s">
        <v>1827</v>
      </c>
      <c r="G1156" s="70" t="s">
        <v>1758</v>
      </c>
      <c r="H1156" s="112">
        <v>1500000</v>
      </c>
      <c r="I1156" s="69" t="s">
        <v>410</v>
      </c>
      <c r="J1156" s="69">
        <v>354</v>
      </c>
      <c r="K1156" s="69" t="s">
        <v>1762</v>
      </c>
      <c r="L1156" s="69" t="s">
        <v>233</v>
      </c>
      <c r="M1156" s="69" t="s">
        <v>327</v>
      </c>
    </row>
    <row r="1157" spans="2:13" s="255" customFormat="1" ht="79.2" x14ac:dyDescent="0.25">
      <c r="B1157" s="155">
        <v>1200</v>
      </c>
      <c r="C1157" s="70" t="s">
        <v>1760</v>
      </c>
      <c r="D1157" s="87" t="s">
        <v>161</v>
      </c>
      <c r="E1157" s="70" t="s">
        <v>327</v>
      </c>
      <c r="F1157" s="70" t="s">
        <v>1763</v>
      </c>
      <c r="G1157" s="70" t="s">
        <v>1758</v>
      </c>
      <c r="H1157" s="112">
        <v>10000000</v>
      </c>
      <c r="I1157" s="69" t="s">
        <v>410</v>
      </c>
      <c r="J1157" s="69">
        <v>354</v>
      </c>
      <c r="K1157" s="69" t="s">
        <v>1764</v>
      </c>
      <c r="L1157" s="69" t="s">
        <v>233</v>
      </c>
      <c r="M1157" s="69" t="s">
        <v>327</v>
      </c>
    </row>
    <row r="1158" spans="2:13" s="255" customFormat="1" ht="105.6" x14ac:dyDescent="0.25">
      <c r="B1158" s="155">
        <v>1201</v>
      </c>
      <c r="C1158" s="70" t="s">
        <v>1760</v>
      </c>
      <c r="D1158" s="87" t="s">
        <v>161</v>
      </c>
      <c r="E1158" s="70" t="s">
        <v>327</v>
      </c>
      <c r="F1158" s="70" t="s">
        <v>1765</v>
      </c>
      <c r="G1158" s="70" t="s">
        <v>1758</v>
      </c>
      <c r="H1158" s="112">
        <v>20000000</v>
      </c>
      <c r="I1158" s="69" t="s">
        <v>410</v>
      </c>
      <c r="J1158" s="69">
        <v>347</v>
      </c>
      <c r="K1158" s="69" t="s">
        <v>1766</v>
      </c>
      <c r="L1158" s="69" t="s">
        <v>233</v>
      </c>
      <c r="M1158" s="69" t="s">
        <v>327</v>
      </c>
    </row>
    <row r="1159" spans="2:13" s="255" customFormat="1" ht="26.4" x14ac:dyDescent="0.25">
      <c r="B1159" s="155">
        <v>1202</v>
      </c>
      <c r="C1159" s="70" t="s">
        <v>630</v>
      </c>
      <c r="D1159" s="87" t="s">
        <v>161</v>
      </c>
      <c r="E1159" s="70" t="s">
        <v>327</v>
      </c>
      <c r="F1159" s="70" t="s">
        <v>1828</v>
      </c>
      <c r="G1159" s="70" t="s">
        <v>1758</v>
      </c>
      <c r="H1159" s="112">
        <v>3570000</v>
      </c>
      <c r="I1159" s="69" t="s">
        <v>410</v>
      </c>
      <c r="J1159" s="69">
        <v>347</v>
      </c>
      <c r="K1159" s="69" t="s">
        <v>1759</v>
      </c>
      <c r="L1159" s="69" t="s">
        <v>233</v>
      </c>
      <c r="M1159" s="69" t="s">
        <v>327</v>
      </c>
    </row>
    <row r="1160" spans="2:13" s="255" customFormat="1" ht="39.6" x14ac:dyDescent="0.25">
      <c r="B1160" s="155">
        <v>1203</v>
      </c>
      <c r="C1160" s="70" t="s">
        <v>630</v>
      </c>
      <c r="D1160" s="87" t="s">
        <v>161</v>
      </c>
      <c r="E1160" s="70" t="s">
        <v>327</v>
      </c>
      <c r="F1160" s="70" t="s">
        <v>1829</v>
      </c>
      <c r="G1160" s="70" t="s">
        <v>1758</v>
      </c>
      <c r="H1160" s="112">
        <v>2000000</v>
      </c>
      <c r="I1160" s="69" t="s">
        <v>410</v>
      </c>
      <c r="J1160" s="69">
        <v>347</v>
      </c>
      <c r="K1160" s="69" t="s">
        <v>1785</v>
      </c>
      <c r="L1160" s="69" t="s">
        <v>233</v>
      </c>
      <c r="M1160" s="69" t="s">
        <v>327</v>
      </c>
    </row>
    <row r="1161" spans="2:13" s="255" customFormat="1" ht="79.2" x14ac:dyDescent="0.25">
      <c r="B1161" s="155">
        <v>1204</v>
      </c>
      <c r="C1161" s="70" t="s">
        <v>1760</v>
      </c>
      <c r="D1161" s="87" t="s">
        <v>161</v>
      </c>
      <c r="E1161" s="70" t="s">
        <v>319</v>
      </c>
      <c r="F1161" s="70" t="s">
        <v>1830</v>
      </c>
      <c r="G1161" s="70" t="s">
        <v>1758</v>
      </c>
      <c r="H1161" s="112">
        <v>5000000</v>
      </c>
      <c r="I1161" s="69" t="s">
        <v>410</v>
      </c>
      <c r="J1161" s="69">
        <v>347</v>
      </c>
      <c r="K1161" s="69" t="s">
        <v>1768</v>
      </c>
      <c r="L1161" s="69" t="s">
        <v>233</v>
      </c>
      <c r="M1161" s="69" t="s">
        <v>319</v>
      </c>
    </row>
    <row r="1162" spans="2:13" s="255" customFormat="1" ht="92.4" x14ac:dyDescent="0.25">
      <c r="B1162" s="155">
        <v>1205</v>
      </c>
      <c r="C1162" s="70" t="s">
        <v>1760</v>
      </c>
      <c r="D1162" s="87" t="s">
        <v>161</v>
      </c>
      <c r="E1162" s="70" t="s">
        <v>327</v>
      </c>
      <c r="F1162" s="70" t="s">
        <v>1831</v>
      </c>
      <c r="G1162" s="70" t="s">
        <v>1758</v>
      </c>
      <c r="H1162" s="112">
        <v>3000000</v>
      </c>
      <c r="I1162" s="69" t="s">
        <v>410</v>
      </c>
      <c r="J1162" s="69">
        <v>347</v>
      </c>
      <c r="K1162" s="69" t="s">
        <v>1804</v>
      </c>
      <c r="L1162" s="69" t="s">
        <v>233</v>
      </c>
      <c r="M1162" s="69" t="s">
        <v>403</v>
      </c>
    </row>
    <row r="1163" spans="2:13" s="255" customFormat="1" ht="105.6" x14ac:dyDescent="0.25">
      <c r="B1163" s="155">
        <v>1206</v>
      </c>
      <c r="C1163" s="70" t="s">
        <v>1760</v>
      </c>
      <c r="D1163" s="87" t="s">
        <v>161</v>
      </c>
      <c r="E1163" s="70" t="s">
        <v>327</v>
      </c>
      <c r="F1163" s="70" t="s">
        <v>1832</v>
      </c>
      <c r="G1163" s="70" t="s">
        <v>1758</v>
      </c>
      <c r="H1163" s="112">
        <v>1500000</v>
      </c>
      <c r="I1163" s="69" t="s">
        <v>410</v>
      </c>
      <c r="J1163" s="69">
        <v>347</v>
      </c>
      <c r="K1163" s="69" t="s">
        <v>1762</v>
      </c>
      <c r="L1163" s="69" t="s">
        <v>233</v>
      </c>
      <c r="M1163" s="69" t="s">
        <v>327</v>
      </c>
    </row>
    <row r="1164" spans="2:13" s="255" customFormat="1" ht="92.4" x14ac:dyDescent="0.25">
      <c r="B1164" s="155">
        <v>1207</v>
      </c>
      <c r="C1164" s="70" t="s">
        <v>1760</v>
      </c>
      <c r="D1164" s="87" t="s">
        <v>161</v>
      </c>
      <c r="E1164" s="70" t="s">
        <v>327</v>
      </c>
      <c r="F1164" s="70" t="s">
        <v>1833</v>
      </c>
      <c r="G1164" s="70" t="s">
        <v>1758</v>
      </c>
      <c r="H1164" s="112">
        <v>8645410</v>
      </c>
      <c r="I1164" s="69" t="s">
        <v>410</v>
      </c>
      <c r="J1164" s="69">
        <v>347</v>
      </c>
      <c r="K1164" s="69" t="s">
        <v>1772</v>
      </c>
      <c r="L1164" s="69" t="s">
        <v>233</v>
      </c>
      <c r="M1164" s="69" t="s">
        <v>327</v>
      </c>
    </row>
    <row r="1165" spans="2:13" s="255" customFormat="1" ht="39.6" x14ac:dyDescent="0.25">
      <c r="B1165" s="155">
        <v>1208</v>
      </c>
      <c r="C1165" s="70" t="s">
        <v>1760</v>
      </c>
      <c r="D1165" s="87" t="s">
        <v>161</v>
      </c>
      <c r="E1165" s="70" t="s">
        <v>1384</v>
      </c>
      <c r="F1165" s="70" t="s">
        <v>1773</v>
      </c>
      <c r="G1165" s="70" t="s">
        <v>1758</v>
      </c>
      <c r="H1165" s="112">
        <v>1000000</v>
      </c>
      <c r="I1165" s="69" t="s">
        <v>410</v>
      </c>
      <c r="J1165" s="69">
        <v>347</v>
      </c>
      <c r="K1165" s="69" t="s">
        <v>1774</v>
      </c>
      <c r="L1165" s="69" t="s">
        <v>233</v>
      </c>
      <c r="M1165" s="69" t="s">
        <v>1386</v>
      </c>
    </row>
    <row r="1166" spans="2:13" s="255" customFormat="1" ht="66" x14ac:dyDescent="0.25">
      <c r="B1166" s="155">
        <v>1209</v>
      </c>
      <c r="C1166" s="70" t="s">
        <v>1760</v>
      </c>
      <c r="D1166" s="87" t="s">
        <v>161</v>
      </c>
      <c r="E1166" s="70" t="s">
        <v>1775</v>
      </c>
      <c r="F1166" s="70" t="s">
        <v>1776</v>
      </c>
      <c r="G1166" s="70" t="s">
        <v>1758</v>
      </c>
      <c r="H1166" s="112">
        <v>4000000</v>
      </c>
      <c r="I1166" s="69" t="s">
        <v>410</v>
      </c>
      <c r="J1166" s="69">
        <v>347</v>
      </c>
      <c r="K1166" s="69" t="s">
        <v>1777</v>
      </c>
      <c r="L1166" s="69" t="s">
        <v>233</v>
      </c>
      <c r="M1166" s="69" t="s">
        <v>1775</v>
      </c>
    </row>
    <row r="1167" spans="2:13" s="255" customFormat="1" ht="66" x14ac:dyDescent="0.25">
      <c r="B1167" s="155">
        <v>1210</v>
      </c>
      <c r="C1167" s="70" t="s">
        <v>1760</v>
      </c>
      <c r="D1167" s="87" t="s">
        <v>161</v>
      </c>
      <c r="E1167" s="70" t="s">
        <v>1775</v>
      </c>
      <c r="F1167" s="70" t="s">
        <v>1778</v>
      </c>
      <c r="G1167" s="70" t="s">
        <v>1758</v>
      </c>
      <c r="H1167" s="112">
        <v>2500000</v>
      </c>
      <c r="I1167" s="69" t="s">
        <v>410</v>
      </c>
      <c r="J1167" s="69">
        <v>347</v>
      </c>
      <c r="K1167" s="69" t="s">
        <v>1779</v>
      </c>
      <c r="L1167" s="69" t="s">
        <v>233</v>
      </c>
      <c r="M1167" s="69" t="s">
        <v>1775</v>
      </c>
    </row>
    <row r="1168" spans="2:13" s="255" customFormat="1" ht="92.4" x14ac:dyDescent="0.25">
      <c r="B1168" s="155">
        <v>1211</v>
      </c>
      <c r="C1168" s="70" t="s">
        <v>1760</v>
      </c>
      <c r="D1168" s="87" t="s">
        <v>161</v>
      </c>
      <c r="E1168" s="70" t="s">
        <v>327</v>
      </c>
      <c r="F1168" s="70" t="s">
        <v>1834</v>
      </c>
      <c r="G1168" s="70" t="s">
        <v>1758</v>
      </c>
      <c r="H1168" s="112">
        <v>10000000</v>
      </c>
      <c r="I1168" s="69" t="s">
        <v>410</v>
      </c>
      <c r="J1168" s="69">
        <v>707</v>
      </c>
      <c r="K1168" s="69" t="s">
        <v>1824</v>
      </c>
      <c r="L1168" s="69" t="s">
        <v>233</v>
      </c>
      <c r="M1168" s="69" t="s">
        <v>327</v>
      </c>
    </row>
    <row r="1169" spans="2:13" s="255" customFormat="1" ht="39.6" x14ac:dyDescent="0.25">
      <c r="B1169" s="155">
        <v>1212</v>
      </c>
      <c r="C1169" s="70" t="s">
        <v>1760</v>
      </c>
      <c r="D1169" s="87" t="s">
        <v>161</v>
      </c>
      <c r="E1169" s="70" t="s">
        <v>327</v>
      </c>
      <c r="F1169" s="70" t="s">
        <v>1780</v>
      </c>
      <c r="G1169" s="70" t="s">
        <v>1758</v>
      </c>
      <c r="H1169" s="112">
        <v>500000</v>
      </c>
      <c r="I1169" s="69" t="s">
        <v>410</v>
      </c>
      <c r="J1169" s="69">
        <v>347</v>
      </c>
      <c r="K1169" s="69" t="s">
        <v>1781</v>
      </c>
      <c r="L1169" s="69" t="s">
        <v>233</v>
      </c>
      <c r="M1169" s="69" t="s">
        <v>327</v>
      </c>
    </row>
    <row r="1170" spans="2:13" s="255" customFormat="1" ht="39.6" x14ac:dyDescent="0.25">
      <c r="B1170" s="155">
        <v>1213</v>
      </c>
      <c r="C1170" s="70" t="s">
        <v>1760</v>
      </c>
      <c r="D1170" s="87" t="s">
        <v>161</v>
      </c>
      <c r="E1170" s="70" t="s">
        <v>327</v>
      </c>
      <c r="F1170" s="70" t="s">
        <v>1780</v>
      </c>
      <c r="G1170" s="70" t="s">
        <v>1758</v>
      </c>
      <c r="H1170" s="112">
        <v>500000</v>
      </c>
      <c r="I1170" s="69" t="s">
        <v>410</v>
      </c>
      <c r="J1170" s="69">
        <v>347</v>
      </c>
      <c r="K1170" s="69" t="s">
        <v>1788</v>
      </c>
      <c r="L1170" s="69" t="s">
        <v>233</v>
      </c>
      <c r="M1170" s="69" t="s">
        <v>327</v>
      </c>
    </row>
    <row r="1171" spans="2:13" s="255" customFormat="1" ht="39.6" x14ac:dyDescent="0.25">
      <c r="B1171" s="155">
        <v>1214</v>
      </c>
      <c r="C1171" s="70" t="s">
        <v>1760</v>
      </c>
      <c r="D1171" s="87" t="s">
        <v>161</v>
      </c>
      <c r="E1171" s="70" t="s">
        <v>1775</v>
      </c>
      <c r="F1171" s="70" t="s">
        <v>1783</v>
      </c>
      <c r="G1171" s="70" t="s">
        <v>1758</v>
      </c>
      <c r="H1171" s="112">
        <v>2000000</v>
      </c>
      <c r="I1171" s="69" t="s">
        <v>410</v>
      </c>
      <c r="J1171" s="69">
        <v>347</v>
      </c>
      <c r="K1171" s="69" t="s">
        <v>1764</v>
      </c>
      <c r="L1171" s="69" t="s">
        <v>233</v>
      </c>
      <c r="M1171" s="69" t="s">
        <v>327</v>
      </c>
    </row>
    <row r="1172" spans="2:13" s="255" customFormat="1" ht="39.6" x14ac:dyDescent="0.25">
      <c r="B1172" s="155">
        <v>1215</v>
      </c>
      <c r="C1172" s="70" t="s">
        <v>630</v>
      </c>
      <c r="D1172" s="87" t="s">
        <v>161</v>
      </c>
      <c r="E1172" s="70" t="s">
        <v>1271</v>
      </c>
      <c r="F1172" s="70" t="s">
        <v>1835</v>
      </c>
      <c r="G1172" s="70" t="s">
        <v>1758</v>
      </c>
      <c r="H1172" s="112">
        <v>30600000</v>
      </c>
      <c r="I1172" s="69" t="s">
        <v>410</v>
      </c>
      <c r="J1172" s="69">
        <v>349</v>
      </c>
      <c r="K1172" s="69" t="s">
        <v>1759</v>
      </c>
      <c r="L1172" s="69" t="s">
        <v>233</v>
      </c>
      <c r="M1172" s="69" t="s">
        <v>403</v>
      </c>
    </row>
    <row r="1173" spans="2:13" s="255" customFormat="1" ht="79.2" x14ac:dyDescent="0.25">
      <c r="B1173" s="155">
        <v>1216</v>
      </c>
      <c r="C1173" s="70" t="s">
        <v>1760</v>
      </c>
      <c r="D1173" s="87" t="s">
        <v>161</v>
      </c>
      <c r="E1173" s="70" t="s">
        <v>327</v>
      </c>
      <c r="F1173" s="70" t="s">
        <v>1836</v>
      </c>
      <c r="G1173" s="70" t="s">
        <v>1758</v>
      </c>
      <c r="H1173" s="112">
        <v>1000000</v>
      </c>
      <c r="I1173" s="69" t="s">
        <v>410</v>
      </c>
      <c r="J1173" s="69">
        <v>349</v>
      </c>
      <c r="K1173" s="69" t="s">
        <v>1762</v>
      </c>
      <c r="L1173" s="69" t="s">
        <v>233</v>
      </c>
      <c r="M1173" s="69" t="s">
        <v>327</v>
      </c>
    </row>
    <row r="1174" spans="2:13" s="255" customFormat="1" ht="26.4" x14ac:dyDescent="0.25">
      <c r="B1174" s="155">
        <v>1217</v>
      </c>
      <c r="C1174" s="70" t="s">
        <v>1760</v>
      </c>
      <c r="D1174" s="87" t="s">
        <v>161</v>
      </c>
      <c r="E1174" s="70" t="s">
        <v>1793</v>
      </c>
      <c r="F1174" s="70" t="s">
        <v>1837</v>
      </c>
      <c r="G1174" s="70" t="s">
        <v>1758</v>
      </c>
      <c r="H1174" s="112">
        <v>15000000</v>
      </c>
      <c r="I1174" s="69" t="s">
        <v>410</v>
      </c>
      <c r="J1174" s="69">
        <v>349</v>
      </c>
      <c r="K1174" s="69" t="s">
        <v>1838</v>
      </c>
      <c r="L1174" s="69" t="s">
        <v>233</v>
      </c>
      <c r="M1174" s="69" t="s">
        <v>1792</v>
      </c>
    </row>
    <row r="1175" spans="2:13" s="255" customFormat="1" ht="52.8" x14ac:dyDescent="0.25">
      <c r="B1175" s="155">
        <v>1218</v>
      </c>
      <c r="C1175" s="70" t="s">
        <v>1760</v>
      </c>
      <c r="D1175" s="87" t="s">
        <v>161</v>
      </c>
      <c r="E1175" s="70" t="s">
        <v>1384</v>
      </c>
      <c r="F1175" s="70" t="s">
        <v>1839</v>
      </c>
      <c r="G1175" s="70" t="s">
        <v>1758</v>
      </c>
      <c r="H1175" s="112">
        <v>4000000</v>
      </c>
      <c r="I1175" s="69" t="s">
        <v>410</v>
      </c>
      <c r="J1175" s="69">
        <v>349</v>
      </c>
      <c r="K1175" s="69" t="s">
        <v>1774</v>
      </c>
      <c r="L1175" s="69" t="s">
        <v>233</v>
      </c>
      <c r="M1175" s="69" t="s">
        <v>1386</v>
      </c>
    </row>
    <row r="1176" spans="2:13" s="255" customFormat="1" ht="66" x14ac:dyDescent="0.25">
      <c r="B1176" s="155">
        <v>1219</v>
      </c>
      <c r="C1176" s="70" t="s">
        <v>1760</v>
      </c>
      <c r="D1176" s="87" t="s">
        <v>161</v>
      </c>
      <c r="E1176" s="70" t="s">
        <v>1775</v>
      </c>
      <c r="F1176" s="70" t="s">
        <v>1840</v>
      </c>
      <c r="G1176" s="70" t="s">
        <v>1758</v>
      </c>
      <c r="H1176" s="112">
        <v>15000000</v>
      </c>
      <c r="I1176" s="69" t="s">
        <v>410</v>
      </c>
      <c r="J1176" s="69">
        <v>349</v>
      </c>
      <c r="K1176" s="69" t="s">
        <v>1841</v>
      </c>
      <c r="L1176" s="69" t="s">
        <v>233</v>
      </c>
      <c r="M1176" s="69" t="s">
        <v>403</v>
      </c>
    </row>
    <row r="1177" spans="2:13" s="255" customFormat="1" ht="52.8" x14ac:dyDescent="0.25">
      <c r="B1177" s="155">
        <v>1220</v>
      </c>
      <c r="C1177" s="70" t="s">
        <v>1760</v>
      </c>
      <c r="D1177" s="87" t="s">
        <v>161</v>
      </c>
      <c r="E1177" s="70" t="s">
        <v>1775</v>
      </c>
      <c r="F1177" s="70" t="s">
        <v>1842</v>
      </c>
      <c r="G1177" s="70" t="s">
        <v>1758</v>
      </c>
      <c r="H1177" s="112">
        <v>257034694</v>
      </c>
      <c r="I1177" s="69" t="s">
        <v>410</v>
      </c>
      <c r="J1177" s="69">
        <v>349</v>
      </c>
      <c r="K1177" s="69" t="s">
        <v>1843</v>
      </c>
      <c r="L1177" s="69" t="s">
        <v>233</v>
      </c>
      <c r="M1177" s="69" t="s">
        <v>403</v>
      </c>
    </row>
    <row r="1178" spans="2:13" s="255" customFormat="1" ht="66" x14ac:dyDescent="0.25">
      <c r="B1178" s="155">
        <v>1221</v>
      </c>
      <c r="C1178" s="70" t="s">
        <v>1760</v>
      </c>
      <c r="D1178" s="87" t="s">
        <v>161</v>
      </c>
      <c r="E1178" s="70" t="s">
        <v>1775</v>
      </c>
      <c r="F1178" s="70" t="s">
        <v>1844</v>
      </c>
      <c r="G1178" s="70" t="s">
        <v>1758</v>
      </c>
      <c r="H1178" s="112">
        <v>5500000</v>
      </c>
      <c r="I1178" s="69" t="s">
        <v>410</v>
      </c>
      <c r="J1178" s="69">
        <v>349</v>
      </c>
      <c r="K1178" s="69" t="s">
        <v>1779</v>
      </c>
      <c r="L1178" s="69" t="s">
        <v>233</v>
      </c>
      <c r="M1178" s="69" t="s">
        <v>403</v>
      </c>
    </row>
    <row r="1179" spans="2:13" s="255" customFormat="1" ht="409.6" x14ac:dyDescent="0.25">
      <c r="B1179" s="155">
        <v>1222</v>
      </c>
      <c r="C1179" s="70" t="s">
        <v>1760</v>
      </c>
      <c r="D1179" s="87" t="s">
        <v>161</v>
      </c>
      <c r="E1179" s="70" t="s">
        <v>1845</v>
      </c>
      <c r="F1179" s="70" t="s">
        <v>1846</v>
      </c>
      <c r="G1179" s="70" t="s">
        <v>1758</v>
      </c>
      <c r="H1179" s="112">
        <v>143000000</v>
      </c>
      <c r="I1179" s="69" t="s">
        <v>410</v>
      </c>
      <c r="J1179" s="69">
        <v>349</v>
      </c>
      <c r="K1179" s="69" t="s">
        <v>1847</v>
      </c>
      <c r="L1179" s="69" t="s">
        <v>233</v>
      </c>
      <c r="M1179" s="69" t="s">
        <v>1845</v>
      </c>
    </row>
    <row r="1180" spans="2:13" s="255" customFormat="1" ht="211.2" x14ac:dyDescent="0.25">
      <c r="B1180" s="155">
        <v>1223</v>
      </c>
      <c r="C1180" s="70" t="s">
        <v>1760</v>
      </c>
      <c r="D1180" s="87" t="s">
        <v>161</v>
      </c>
      <c r="E1180" s="70" t="s">
        <v>327</v>
      </c>
      <c r="F1180" s="70" t="s">
        <v>1848</v>
      </c>
      <c r="G1180" s="70" t="s">
        <v>1758</v>
      </c>
      <c r="H1180" s="112">
        <v>50000000</v>
      </c>
      <c r="I1180" s="69" t="s">
        <v>410</v>
      </c>
      <c r="J1180" s="69">
        <v>349</v>
      </c>
      <c r="K1180" s="69" t="s">
        <v>1849</v>
      </c>
      <c r="L1180" s="69" t="s">
        <v>233</v>
      </c>
      <c r="M1180" s="69" t="s">
        <v>327</v>
      </c>
    </row>
    <row r="1181" spans="2:13" s="255" customFormat="1" ht="52.8" x14ac:dyDescent="0.25">
      <c r="B1181" s="155">
        <v>1224</v>
      </c>
      <c r="C1181" s="70" t="s">
        <v>1760</v>
      </c>
      <c r="D1181" s="87" t="s">
        <v>161</v>
      </c>
      <c r="E1181" s="70" t="s">
        <v>318</v>
      </c>
      <c r="F1181" s="70" t="s">
        <v>1850</v>
      </c>
      <c r="G1181" s="70" t="s">
        <v>1758</v>
      </c>
      <c r="H1181" s="112">
        <v>7000000</v>
      </c>
      <c r="I1181" s="69" t="s">
        <v>410</v>
      </c>
      <c r="J1181" s="69">
        <v>349</v>
      </c>
      <c r="K1181" s="69" t="s">
        <v>1851</v>
      </c>
      <c r="L1181" s="69" t="s">
        <v>233</v>
      </c>
      <c r="M1181" s="69" t="s">
        <v>1852</v>
      </c>
    </row>
    <row r="1182" spans="2:13" s="255" customFormat="1" ht="52.8" x14ac:dyDescent="0.25">
      <c r="B1182" s="155">
        <v>1225</v>
      </c>
      <c r="C1182" s="70" t="s">
        <v>1760</v>
      </c>
      <c r="D1182" s="87" t="s">
        <v>161</v>
      </c>
      <c r="E1182" s="70" t="s">
        <v>327</v>
      </c>
      <c r="F1182" s="70" t="s">
        <v>1853</v>
      </c>
      <c r="G1182" s="70" t="s">
        <v>1758</v>
      </c>
      <c r="H1182" s="112">
        <v>220000000</v>
      </c>
      <c r="I1182" s="69" t="s">
        <v>410</v>
      </c>
      <c r="J1182" s="69">
        <v>349</v>
      </c>
      <c r="K1182" s="69" t="s">
        <v>1854</v>
      </c>
      <c r="L1182" s="69" t="s">
        <v>233</v>
      </c>
      <c r="M1182" s="69"/>
    </row>
    <row r="1183" spans="2:13" s="255" customFormat="1" ht="52.8" x14ac:dyDescent="0.25">
      <c r="B1183" s="155">
        <v>1226</v>
      </c>
      <c r="C1183" s="70" t="s">
        <v>1760</v>
      </c>
      <c r="D1183" s="87" t="s">
        <v>161</v>
      </c>
      <c r="E1183" s="70" t="s">
        <v>1855</v>
      </c>
      <c r="F1183" s="70" t="s">
        <v>1856</v>
      </c>
      <c r="G1183" s="70" t="s">
        <v>1758</v>
      </c>
      <c r="H1183" s="112">
        <v>15000000</v>
      </c>
      <c r="I1183" s="69" t="s">
        <v>410</v>
      </c>
      <c r="J1183" s="69">
        <v>349</v>
      </c>
      <c r="K1183" s="69" t="s">
        <v>1781</v>
      </c>
      <c r="L1183" s="69" t="s">
        <v>233</v>
      </c>
      <c r="M1183" s="69" t="s">
        <v>1857</v>
      </c>
    </row>
    <row r="1184" spans="2:13" s="255" customFormat="1" ht="52.8" x14ac:dyDescent="0.25">
      <c r="B1184" s="155">
        <v>1227</v>
      </c>
      <c r="C1184" s="70" t="s">
        <v>1760</v>
      </c>
      <c r="D1184" s="87" t="s">
        <v>161</v>
      </c>
      <c r="E1184" s="70" t="s">
        <v>327</v>
      </c>
      <c r="F1184" s="70" t="s">
        <v>1858</v>
      </c>
      <c r="G1184" s="70" t="s">
        <v>1758</v>
      </c>
      <c r="H1184" s="112">
        <v>216643806</v>
      </c>
      <c r="I1184" s="69" t="s">
        <v>410</v>
      </c>
      <c r="J1184" s="69">
        <v>349</v>
      </c>
      <c r="K1184" s="69" t="s">
        <v>1859</v>
      </c>
      <c r="L1184" s="69" t="s">
        <v>233</v>
      </c>
      <c r="M1184" s="69" t="s">
        <v>327</v>
      </c>
    </row>
    <row r="1185" spans="2:13" s="255" customFormat="1" ht="316.8" x14ac:dyDescent="0.25">
      <c r="B1185" s="155">
        <v>1228</v>
      </c>
      <c r="C1185" s="70" t="s">
        <v>1760</v>
      </c>
      <c r="D1185" s="87" t="s">
        <v>161</v>
      </c>
      <c r="E1185" s="70" t="s">
        <v>327</v>
      </c>
      <c r="F1185" s="70" t="s">
        <v>1860</v>
      </c>
      <c r="G1185" s="70" t="s">
        <v>1758</v>
      </c>
      <c r="H1185" s="112">
        <v>146700000</v>
      </c>
      <c r="I1185" s="69" t="s">
        <v>410</v>
      </c>
      <c r="J1185" s="69">
        <v>349</v>
      </c>
      <c r="K1185" s="69" t="s">
        <v>1782</v>
      </c>
      <c r="L1185" s="69" t="s">
        <v>233</v>
      </c>
      <c r="M1185" s="69" t="s">
        <v>327</v>
      </c>
    </row>
    <row r="1186" spans="2:13" s="255" customFormat="1" ht="39.6" x14ac:dyDescent="0.25">
      <c r="B1186" s="155">
        <v>1229</v>
      </c>
      <c r="C1186" s="70" t="s">
        <v>1760</v>
      </c>
      <c r="D1186" s="87" t="s">
        <v>161</v>
      </c>
      <c r="E1186" s="70" t="s">
        <v>1271</v>
      </c>
      <c r="F1186" s="70" t="s">
        <v>1861</v>
      </c>
      <c r="G1186" s="70" t="s">
        <v>1758</v>
      </c>
      <c r="H1186" s="112">
        <v>2328400</v>
      </c>
      <c r="I1186" s="69" t="s">
        <v>410</v>
      </c>
      <c r="J1186" s="69">
        <v>349</v>
      </c>
      <c r="K1186" s="69" t="s">
        <v>1862</v>
      </c>
      <c r="L1186" s="69" t="s">
        <v>233</v>
      </c>
      <c r="M1186" s="69" t="s">
        <v>1271</v>
      </c>
    </row>
    <row r="1187" spans="2:13" s="255" customFormat="1" ht="39.6" x14ac:dyDescent="0.25">
      <c r="B1187" s="155">
        <v>1230</v>
      </c>
      <c r="C1187" s="70" t="s">
        <v>1760</v>
      </c>
      <c r="D1187" s="87" t="s">
        <v>161</v>
      </c>
      <c r="E1187" s="70" t="s">
        <v>327</v>
      </c>
      <c r="F1187" s="70" t="s">
        <v>1863</v>
      </c>
      <c r="G1187" s="70" t="s">
        <v>1758</v>
      </c>
      <c r="H1187" s="112">
        <v>2000000</v>
      </c>
      <c r="I1187" s="69" t="s">
        <v>410</v>
      </c>
      <c r="J1187" s="69">
        <v>349</v>
      </c>
      <c r="K1187" s="69" t="s">
        <v>1764</v>
      </c>
      <c r="L1187" s="69" t="s">
        <v>233</v>
      </c>
      <c r="M1187" s="69" t="s">
        <v>327</v>
      </c>
    </row>
    <row r="1188" spans="2:13" s="255" customFormat="1" ht="105.6" x14ac:dyDescent="0.25">
      <c r="B1188" s="155">
        <v>1231</v>
      </c>
      <c r="C1188" s="70" t="s">
        <v>1760</v>
      </c>
      <c r="D1188" s="87" t="s">
        <v>161</v>
      </c>
      <c r="E1188" s="70" t="s">
        <v>327</v>
      </c>
      <c r="F1188" s="70" t="s">
        <v>1765</v>
      </c>
      <c r="G1188" s="70" t="s">
        <v>1758</v>
      </c>
      <c r="H1188" s="112">
        <v>14000000</v>
      </c>
      <c r="I1188" s="69" t="s">
        <v>410</v>
      </c>
      <c r="J1188" s="69">
        <v>348</v>
      </c>
      <c r="K1188" s="69" t="s">
        <v>1766</v>
      </c>
      <c r="L1188" s="69" t="s">
        <v>233</v>
      </c>
      <c r="M1188" s="69" t="s">
        <v>327</v>
      </c>
    </row>
    <row r="1189" spans="2:13" s="255" customFormat="1" ht="39.6" x14ac:dyDescent="0.25">
      <c r="B1189" s="155">
        <v>1232</v>
      </c>
      <c r="C1189" s="70" t="s">
        <v>1760</v>
      </c>
      <c r="D1189" s="87" t="s">
        <v>161</v>
      </c>
      <c r="E1189" s="70" t="s">
        <v>318</v>
      </c>
      <c r="F1189" s="70" t="s">
        <v>1864</v>
      </c>
      <c r="G1189" s="70" t="s">
        <v>1758</v>
      </c>
      <c r="H1189" s="112">
        <v>400000</v>
      </c>
      <c r="I1189" s="69" t="s">
        <v>410</v>
      </c>
      <c r="J1189" s="69">
        <v>348</v>
      </c>
      <c r="K1189" s="69" t="s">
        <v>1762</v>
      </c>
      <c r="L1189" s="69" t="s">
        <v>233</v>
      </c>
      <c r="M1189" s="81" t="s">
        <v>332</v>
      </c>
    </row>
    <row r="1190" spans="2:13" s="255" customFormat="1" ht="92.4" x14ac:dyDescent="0.25">
      <c r="B1190" s="155">
        <v>1233</v>
      </c>
      <c r="C1190" s="70" t="s">
        <v>1760</v>
      </c>
      <c r="D1190" s="87" t="s">
        <v>161</v>
      </c>
      <c r="E1190" s="70" t="s">
        <v>327</v>
      </c>
      <c r="F1190" s="70" t="s">
        <v>1771</v>
      </c>
      <c r="G1190" s="70" t="s">
        <v>1758</v>
      </c>
      <c r="H1190" s="112">
        <v>3000000</v>
      </c>
      <c r="I1190" s="69" t="s">
        <v>410</v>
      </c>
      <c r="J1190" s="69">
        <v>348</v>
      </c>
      <c r="K1190" s="69" t="s">
        <v>1772</v>
      </c>
      <c r="L1190" s="69" t="s">
        <v>233</v>
      </c>
      <c r="M1190" s="69" t="s">
        <v>327</v>
      </c>
    </row>
    <row r="1191" spans="2:13" s="255" customFormat="1" ht="39.6" x14ac:dyDescent="0.25">
      <c r="B1191" s="155">
        <v>1234</v>
      </c>
      <c r="C1191" s="70" t="s">
        <v>1760</v>
      </c>
      <c r="D1191" s="87" t="s">
        <v>161</v>
      </c>
      <c r="E1191" s="70" t="s">
        <v>331</v>
      </c>
      <c r="F1191" s="70" t="s">
        <v>1773</v>
      </c>
      <c r="G1191" s="70" t="s">
        <v>1758</v>
      </c>
      <c r="H1191" s="112">
        <v>540795</v>
      </c>
      <c r="I1191" s="69" t="s">
        <v>410</v>
      </c>
      <c r="J1191" s="69">
        <v>348</v>
      </c>
      <c r="K1191" s="69" t="s">
        <v>1774</v>
      </c>
      <c r="L1191" s="69" t="s">
        <v>233</v>
      </c>
      <c r="M1191" s="81" t="s">
        <v>322</v>
      </c>
    </row>
    <row r="1192" spans="2:13" s="255" customFormat="1" ht="66" x14ac:dyDescent="0.25">
      <c r="B1192" s="155">
        <v>1235</v>
      </c>
      <c r="C1192" s="70" t="s">
        <v>1760</v>
      </c>
      <c r="D1192" s="87" t="s">
        <v>161</v>
      </c>
      <c r="E1192" s="70" t="s">
        <v>1775</v>
      </c>
      <c r="F1192" s="70" t="s">
        <v>1776</v>
      </c>
      <c r="G1192" s="70" t="s">
        <v>1758</v>
      </c>
      <c r="H1192" s="112">
        <v>3200000</v>
      </c>
      <c r="I1192" s="69" t="s">
        <v>410</v>
      </c>
      <c r="J1192" s="69">
        <v>348</v>
      </c>
      <c r="K1192" s="69" t="s">
        <v>1777</v>
      </c>
      <c r="L1192" s="69" t="s">
        <v>233</v>
      </c>
      <c r="M1192" s="69" t="s">
        <v>1775</v>
      </c>
    </row>
    <row r="1193" spans="2:13" s="255" customFormat="1" ht="66" x14ac:dyDescent="0.25">
      <c r="B1193" s="155">
        <v>1236</v>
      </c>
      <c r="C1193" s="70" t="s">
        <v>1760</v>
      </c>
      <c r="D1193" s="87" t="s">
        <v>161</v>
      </c>
      <c r="E1193" s="70" t="s">
        <v>1775</v>
      </c>
      <c r="F1193" s="70" t="s">
        <v>1778</v>
      </c>
      <c r="G1193" s="70" t="s">
        <v>1758</v>
      </c>
      <c r="H1193" s="112">
        <v>3000000</v>
      </c>
      <c r="I1193" s="69" t="s">
        <v>410</v>
      </c>
      <c r="J1193" s="69">
        <v>348</v>
      </c>
      <c r="K1193" s="69" t="s">
        <v>1779</v>
      </c>
      <c r="L1193" s="69" t="s">
        <v>233</v>
      </c>
      <c r="M1193" s="69" t="s">
        <v>1775</v>
      </c>
    </row>
    <row r="1194" spans="2:13" s="255" customFormat="1" ht="39.6" x14ac:dyDescent="0.25">
      <c r="B1194" s="155">
        <v>1237</v>
      </c>
      <c r="C1194" s="70" t="s">
        <v>1760</v>
      </c>
      <c r="D1194" s="87" t="s">
        <v>161</v>
      </c>
      <c r="E1194" s="70" t="s">
        <v>327</v>
      </c>
      <c r="F1194" s="70" t="s">
        <v>1780</v>
      </c>
      <c r="G1194" s="70" t="s">
        <v>1758</v>
      </c>
      <c r="H1194" s="112">
        <v>300000</v>
      </c>
      <c r="I1194" s="69" t="s">
        <v>410</v>
      </c>
      <c r="J1194" s="69">
        <v>348</v>
      </c>
      <c r="K1194" s="69" t="s">
        <v>1781</v>
      </c>
      <c r="L1194" s="69" t="s">
        <v>233</v>
      </c>
      <c r="M1194" s="69" t="s">
        <v>327</v>
      </c>
    </row>
    <row r="1195" spans="2:13" s="255" customFormat="1" ht="39.6" x14ac:dyDescent="0.25">
      <c r="B1195" s="155">
        <v>1238</v>
      </c>
      <c r="C1195" s="70" t="s">
        <v>1760</v>
      </c>
      <c r="D1195" s="87" t="s">
        <v>161</v>
      </c>
      <c r="E1195" s="70" t="s">
        <v>327</v>
      </c>
      <c r="F1195" s="70" t="s">
        <v>1780</v>
      </c>
      <c r="G1195" s="70" t="s">
        <v>1758</v>
      </c>
      <c r="H1195" s="112">
        <v>300000</v>
      </c>
      <c r="I1195" s="69" t="s">
        <v>410</v>
      </c>
      <c r="J1195" s="69">
        <v>348</v>
      </c>
      <c r="K1195" s="69" t="s">
        <v>1788</v>
      </c>
      <c r="L1195" s="69" t="s">
        <v>233</v>
      </c>
      <c r="M1195" s="69" t="s">
        <v>327</v>
      </c>
    </row>
    <row r="1196" spans="2:13" s="255" customFormat="1" ht="39.6" x14ac:dyDescent="0.25">
      <c r="B1196" s="155">
        <v>1239</v>
      </c>
      <c r="C1196" s="70" t="s">
        <v>1760</v>
      </c>
      <c r="D1196" s="87" t="s">
        <v>161</v>
      </c>
      <c r="E1196" s="70" t="s">
        <v>1775</v>
      </c>
      <c r="F1196" s="70" t="s">
        <v>1783</v>
      </c>
      <c r="G1196" s="70" t="s">
        <v>1758</v>
      </c>
      <c r="H1196" s="112">
        <v>6000000</v>
      </c>
      <c r="I1196" s="69" t="s">
        <v>410</v>
      </c>
      <c r="J1196" s="69">
        <v>348</v>
      </c>
      <c r="K1196" s="69" t="s">
        <v>1764</v>
      </c>
      <c r="L1196" s="69" t="s">
        <v>233</v>
      </c>
      <c r="M1196" s="69" t="s">
        <v>327</v>
      </c>
    </row>
    <row r="1197" spans="2:13" s="255" customFormat="1" ht="39.6" x14ac:dyDescent="0.25">
      <c r="B1197" s="155">
        <v>1240</v>
      </c>
      <c r="C1197" s="285" t="s">
        <v>1865</v>
      </c>
      <c r="D1197" s="176" t="s">
        <v>161</v>
      </c>
      <c r="E1197" s="285" t="s">
        <v>1866</v>
      </c>
      <c r="F1197" s="176" t="s">
        <v>1867</v>
      </c>
      <c r="G1197" s="176" t="s">
        <v>906</v>
      </c>
      <c r="H1197" s="206">
        <v>37490664</v>
      </c>
      <c r="I1197" s="176" t="s">
        <v>208</v>
      </c>
      <c r="J1197" s="176">
        <v>24325</v>
      </c>
      <c r="K1197" s="176">
        <v>51020101</v>
      </c>
      <c r="L1197" s="176" t="s">
        <v>1868</v>
      </c>
      <c r="M1197" s="285" t="s">
        <v>1866</v>
      </c>
    </row>
    <row r="1198" spans="2:13" s="255" customFormat="1" ht="39.6" x14ac:dyDescent="0.25">
      <c r="B1198" s="155">
        <v>1241</v>
      </c>
      <c r="C1198" s="285" t="s">
        <v>1865</v>
      </c>
      <c r="D1198" s="176" t="s">
        <v>161</v>
      </c>
      <c r="E1198" s="285" t="s">
        <v>1866</v>
      </c>
      <c r="F1198" s="176" t="s">
        <v>1869</v>
      </c>
      <c r="G1198" s="207" t="s">
        <v>906</v>
      </c>
      <c r="H1198" s="208">
        <v>1000000</v>
      </c>
      <c r="I1198" s="176" t="s">
        <v>208</v>
      </c>
      <c r="J1198" s="176">
        <v>24325</v>
      </c>
      <c r="K1198" s="207">
        <v>51020103</v>
      </c>
      <c r="L1198" s="207" t="s">
        <v>1868</v>
      </c>
      <c r="M1198" s="285" t="s">
        <v>1866</v>
      </c>
    </row>
    <row r="1199" spans="2:13" s="255" customFormat="1" ht="52.8" x14ac:dyDescent="0.25">
      <c r="B1199" s="155">
        <v>1242</v>
      </c>
      <c r="C1199" s="285" t="s">
        <v>1870</v>
      </c>
      <c r="D1199" s="176" t="s">
        <v>161</v>
      </c>
      <c r="E1199" s="285" t="s">
        <v>1871</v>
      </c>
      <c r="F1199" s="180" t="s">
        <v>1872</v>
      </c>
      <c r="G1199" s="180" t="s">
        <v>906</v>
      </c>
      <c r="H1199" s="206">
        <v>300000</v>
      </c>
      <c r="I1199" s="176" t="s">
        <v>208</v>
      </c>
      <c r="J1199" s="176">
        <v>24325</v>
      </c>
      <c r="K1199" s="180">
        <v>51060105</v>
      </c>
      <c r="L1199" s="176" t="s">
        <v>1873</v>
      </c>
      <c r="M1199" s="285" t="s">
        <v>1871</v>
      </c>
    </row>
    <row r="1200" spans="2:13" s="255" customFormat="1" ht="39.6" x14ac:dyDescent="0.25">
      <c r="B1200" s="155">
        <v>1243</v>
      </c>
      <c r="C1200" s="285" t="s">
        <v>1870</v>
      </c>
      <c r="D1200" s="176" t="s">
        <v>161</v>
      </c>
      <c r="E1200" s="285" t="s">
        <v>1874</v>
      </c>
      <c r="F1200" s="176" t="s">
        <v>1875</v>
      </c>
      <c r="G1200" s="180" t="s">
        <v>906</v>
      </c>
      <c r="H1200" s="206">
        <v>700000</v>
      </c>
      <c r="I1200" s="176" t="s">
        <v>208</v>
      </c>
      <c r="J1200" s="176">
        <v>24325</v>
      </c>
      <c r="K1200" s="176">
        <v>51060201</v>
      </c>
      <c r="L1200" s="176" t="s">
        <v>1873</v>
      </c>
      <c r="M1200" s="285" t="s">
        <v>1874</v>
      </c>
    </row>
    <row r="1201" spans="2:13" s="255" customFormat="1" ht="39.6" x14ac:dyDescent="0.25">
      <c r="B1201" s="155">
        <v>1244</v>
      </c>
      <c r="C1201" s="286" t="s">
        <v>1865</v>
      </c>
      <c r="D1201" s="209" t="s">
        <v>161</v>
      </c>
      <c r="E1201" s="285" t="s">
        <v>1876</v>
      </c>
      <c r="F1201" s="209" t="s">
        <v>1877</v>
      </c>
      <c r="G1201" s="180" t="s">
        <v>906</v>
      </c>
      <c r="H1201" s="210">
        <v>4500000</v>
      </c>
      <c r="I1201" s="176" t="s">
        <v>208</v>
      </c>
      <c r="J1201" s="176">
        <v>24325</v>
      </c>
      <c r="K1201" s="211">
        <v>51071001</v>
      </c>
      <c r="L1201" s="180" t="s">
        <v>915</v>
      </c>
      <c r="M1201" s="285" t="s">
        <v>1876</v>
      </c>
    </row>
    <row r="1202" spans="2:13" s="255" customFormat="1" ht="39.6" x14ac:dyDescent="0.25">
      <c r="B1202" s="155">
        <v>1245</v>
      </c>
      <c r="C1202" s="207" t="s">
        <v>1865</v>
      </c>
      <c r="D1202" s="176" t="s">
        <v>161</v>
      </c>
      <c r="E1202" s="285" t="s">
        <v>1876</v>
      </c>
      <c r="F1202" s="176" t="s">
        <v>1878</v>
      </c>
      <c r="G1202" s="180" t="s">
        <v>906</v>
      </c>
      <c r="H1202" s="208">
        <v>35323190</v>
      </c>
      <c r="I1202" s="176" t="s">
        <v>208</v>
      </c>
      <c r="J1202" s="176">
        <v>24325</v>
      </c>
      <c r="K1202" s="180">
        <v>51071206</v>
      </c>
      <c r="L1202" s="180" t="s">
        <v>1879</v>
      </c>
      <c r="M1202" s="285" t="s">
        <v>1876</v>
      </c>
    </row>
    <row r="1203" spans="2:13" s="255" customFormat="1" ht="39.6" x14ac:dyDescent="0.25">
      <c r="B1203" s="155">
        <v>1246</v>
      </c>
      <c r="C1203" s="207" t="s">
        <v>1865</v>
      </c>
      <c r="D1203" s="176" t="s">
        <v>161</v>
      </c>
      <c r="E1203" s="285" t="s">
        <v>1866</v>
      </c>
      <c r="F1203" s="176" t="s">
        <v>661</v>
      </c>
      <c r="G1203" s="180" t="s">
        <v>906</v>
      </c>
      <c r="H1203" s="208">
        <v>9652</v>
      </c>
      <c r="I1203" s="176" t="s">
        <v>208</v>
      </c>
      <c r="J1203" s="176">
        <v>24325</v>
      </c>
      <c r="K1203" s="180">
        <v>51080105</v>
      </c>
      <c r="L1203" s="180" t="s">
        <v>1879</v>
      </c>
      <c r="M1203" s="285" t="s">
        <v>1866</v>
      </c>
    </row>
    <row r="1204" spans="2:13" s="255" customFormat="1" ht="39.6" x14ac:dyDescent="0.25">
      <c r="B1204" s="155">
        <v>1247</v>
      </c>
      <c r="C1204" s="207" t="s">
        <v>1865</v>
      </c>
      <c r="D1204" s="176" t="s">
        <v>161</v>
      </c>
      <c r="E1204" s="285" t="s">
        <v>1880</v>
      </c>
      <c r="F1204" s="176" t="s">
        <v>1881</v>
      </c>
      <c r="G1204" s="180" t="s">
        <v>906</v>
      </c>
      <c r="H1204" s="212">
        <v>108183287</v>
      </c>
      <c r="I1204" s="176" t="s">
        <v>208</v>
      </c>
      <c r="J1204" s="176">
        <v>24325</v>
      </c>
      <c r="K1204" s="180">
        <v>51090103</v>
      </c>
      <c r="L1204" s="180" t="s">
        <v>915</v>
      </c>
      <c r="M1204" s="285" t="s">
        <v>1880</v>
      </c>
    </row>
    <row r="1205" spans="2:13" s="255" customFormat="1" ht="39.6" x14ac:dyDescent="0.25">
      <c r="B1205" s="155">
        <v>1248</v>
      </c>
      <c r="C1205" s="207" t="s">
        <v>1865</v>
      </c>
      <c r="D1205" s="176" t="s">
        <v>161</v>
      </c>
      <c r="E1205" s="285" t="s">
        <v>1876</v>
      </c>
      <c r="F1205" s="176" t="s">
        <v>1882</v>
      </c>
      <c r="G1205" s="180" t="s">
        <v>906</v>
      </c>
      <c r="H1205" s="212">
        <v>14065727</v>
      </c>
      <c r="I1205" s="176" t="s">
        <v>208</v>
      </c>
      <c r="J1205" s="176">
        <v>24325</v>
      </c>
      <c r="K1205" s="180">
        <v>51090110</v>
      </c>
      <c r="L1205" s="180" t="s">
        <v>915</v>
      </c>
      <c r="M1205" s="285" t="s">
        <v>1876</v>
      </c>
    </row>
    <row r="1206" spans="2:13" s="255" customFormat="1" ht="39.6" x14ac:dyDescent="0.25">
      <c r="B1206" s="155">
        <v>1249</v>
      </c>
      <c r="C1206" s="207" t="s">
        <v>1865</v>
      </c>
      <c r="D1206" s="176" t="s">
        <v>161</v>
      </c>
      <c r="E1206" s="285" t="s">
        <v>1883</v>
      </c>
      <c r="F1206" s="176" t="s">
        <v>223</v>
      </c>
      <c r="G1206" s="180" t="s">
        <v>906</v>
      </c>
      <c r="H1206" s="208">
        <v>500000</v>
      </c>
      <c r="I1206" s="176" t="s">
        <v>208</v>
      </c>
      <c r="J1206" s="176">
        <v>24325</v>
      </c>
      <c r="K1206" s="180">
        <v>51110101</v>
      </c>
      <c r="L1206" s="180" t="s">
        <v>1879</v>
      </c>
      <c r="M1206" s="285" t="s">
        <v>1883</v>
      </c>
    </row>
    <row r="1207" spans="2:13" s="255" customFormat="1" ht="39.6" x14ac:dyDescent="0.25">
      <c r="B1207" s="155">
        <v>1250</v>
      </c>
      <c r="C1207" s="207" t="s">
        <v>1865</v>
      </c>
      <c r="D1207" s="176" t="s">
        <v>161</v>
      </c>
      <c r="E1207" s="285" t="s">
        <v>1883</v>
      </c>
      <c r="F1207" s="176" t="s">
        <v>224</v>
      </c>
      <c r="G1207" s="180" t="s">
        <v>906</v>
      </c>
      <c r="H1207" s="208">
        <v>1000000</v>
      </c>
      <c r="I1207" s="176" t="s">
        <v>208</v>
      </c>
      <c r="J1207" s="176">
        <v>24325</v>
      </c>
      <c r="K1207" s="180">
        <v>51110102</v>
      </c>
      <c r="L1207" s="180" t="s">
        <v>1879</v>
      </c>
      <c r="M1207" s="285" t="s">
        <v>1883</v>
      </c>
    </row>
    <row r="1208" spans="2:13" s="255" customFormat="1" ht="39.6" x14ac:dyDescent="0.25">
      <c r="B1208" s="155">
        <v>1251</v>
      </c>
      <c r="C1208" s="207" t="s">
        <v>1865</v>
      </c>
      <c r="D1208" s="176" t="s">
        <v>161</v>
      </c>
      <c r="E1208" s="285" t="s">
        <v>1884</v>
      </c>
      <c r="F1208" s="176" t="s">
        <v>1885</v>
      </c>
      <c r="G1208" s="180" t="s">
        <v>906</v>
      </c>
      <c r="H1208" s="208">
        <v>645000</v>
      </c>
      <c r="I1208" s="176" t="s">
        <v>208</v>
      </c>
      <c r="J1208" s="176">
        <v>24325</v>
      </c>
      <c r="K1208" s="180">
        <v>51140107</v>
      </c>
      <c r="L1208" s="180" t="s">
        <v>1879</v>
      </c>
      <c r="M1208" s="285" t="s">
        <v>1884</v>
      </c>
    </row>
    <row r="1209" spans="2:13" s="255" customFormat="1" ht="39.6" x14ac:dyDescent="0.25">
      <c r="B1209" s="155">
        <v>1252</v>
      </c>
      <c r="C1209" s="207" t="s">
        <v>1865</v>
      </c>
      <c r="D1209" s="176" t="s">
        <v>161</v>
      </c>
      <c r="E1209" s="285" t="s">
        <v>1874</v>
      </c>
      <c r="F1209" s="176" t="s">
        <v>1886</v>
      </c>
      <c r="G1209" s="180" t="s">
        <v>906</v>
      </c>
      <c r="H1209" s="208">
        <v>114000000</v>
      </c>
      <c r="I1209" s="176" t="s">
        <v>208</v>
      </c>
      <c r="J1209" s="176">
        <v>24325</v>
      </c>
      <c r="K1209" s="180">
        <v>51140122</v>
      </c>
      <c r="L1209" s="180" t="s">
        <v>915</v>
      </c>
      <c r="M1209" s="285" t="s">
        <v>1874</v>
      </c>
    </row>
    <row r="1210" spans="2:13" s="255" customFormat="1" ht="39.6" x14ac:dyDescent="0.25">
      <c r="B1210" s="155">
        <v>1253</v>
      </c>
      <c r="C1210" s="207" t="s">
        <v>1865</v>
      </c>
      <c r="D1210" s="176" t="s">
        <v>161</v>
      </c>
      <c r="E1210" s="285" t="s">
        <v>1887</v>
      </c>
      <c r="F1210" s="176" t="s">
        <v>668</v>
      </c>
      <c r="G1210" s="180" t="s">
        <v>906</v>
      </c>
      <c r="H1210" s="208">
        <v>1000000</v>
      </c>
      <c r="I1210" s="176" t="s">
        <v>208</v>
      </c>
      <c r="J1210" s="176">
        <v>24325</v>
      </c>
      <c r="K1210" s="180">
        <v>51140124</v>
      </c>
      <c r="L1210" s="180" t="s">
        <v>1879</v>
      </c>
      <c r="M1210" s="285" t="s">
        <v>1887</v>
      </c>
    </row>
    <row r="1211" spans="2:13" s="255" customFormat="1" ht="39.6" x14ac:dyDescent="0.25">
      <c r="B1211" s="155">
        <v>1254</v>
      </c>
      <c r="C1211" s="207" t="s">
        <v>1865</v>
      </c>
      <c r="D1211" s="176" t="s">
        <v>161</v>
      </c>
      <c r="E1211" s="285" t="s">
        <v>1888</v>
      </c>
      <c r="F1211" s="176" t="s">
        <v>1889</v>
      </c>
      <c r="G1211" s="180" t="s">
        <v>906</v>
      </c>
      <c r="H1211" s="208">
        <v>1500000</v>
      </c>
      <c r="I1211" s="176" t="s">
        <v>208</v>
      </c>
      <c r="J1211" s="176">
        <v>24325</v>
      </c>
      <c r="K1211" s="180">
        <v>51140127</v>
      </c>
      <c r="L1211" s="180" t="s">
        <v>915</v>
      </c>
      <c r="M1211" s="285" t="s">
        <v>1888</v>
      </c>
    </row>
    <row r="1212" spans="2:13" s="255" customFormat="1" ht="39.6" x14ac:dyDescent="0.25">
      <c r="B1212" s="155">
        <v>1255</v>
      </c>
      <c r="C1212" s="207" t="s">
        <v>1865</v>
      </c>
      <c r="D1212" s="176" t="s">
        <v>161</v>
      </c>
      <c r="E1212" s="285" t="s">
        <v>1883</v>
      </c>
      <c r="F1212" s="176" t="s">
        <v>670</v>
      </c>
      <c r="G1212" s="180" t="s">
        <v>906</v>
      </c>
      <c r="H1212" s="208">
        <v>1000000</v>
      </c>
      <c r="I1212" s="176" t="s">
        <v>208</v>
      </c>
      <c r="J1212" s="176">
        <v>24325</v>
      </c>
      <c r="K1212" s="180">
        <v>51140129</v>
      </c>
      <c r="L1212" s="180" t="s">
        <v>1879</v>
      </c>
      <c r="M1212" s="285" t="s">
        <v>1883</v>
      </c>
    </row>
    <row r="1213" spans="2:13" s="255" customFormat="1" ht="39.6" x14ac:dyDescent="0.25">
      <c r="B1213" s="155">
        <v>1256</v>
      </c>
      <c r="C1213" s="207" t="s">
        <v>1865</v>
      </c>
      <c r="D1213" s="176" t="s">
        <v>161</v>
      </c>
      <c r="E1213" s="285" t="s">
        <v>1890</v>
      </c>
      <c r="F1213" s="176" t="s">
        <v>1049</v>
      </c>
      <c r="G1213" s="180" t="s">
        <v>906</v>
      </c>
      <c r="H1213" s="208">
        <v>5000000</v>
      </c>
      <c r="I1213" s="176" t="s">
        <v>208</v>
      </c>
      <c r="J1213" s="176">
        <v>24325</v>
      </c>
      <c r="K1213" s="180">
        <v>51140133</v>
      </c>
      <c r="L1213" s="180" t="s">
        <v>915</v>
      </c>
      <c r="M1213" s="285" t="s">
        <v>1890</v>
      </c>
    </row>
    <row r="1214" spans="2:13" s="255" customFormat="1" ht="39.6" x14ac:dyDescent="0.25">
      <c r="B1214" s="155">
        <v>1257</v>
      </c>
      <c r="C1214" s="207" t="s">
        <v>1865</v>
      </c>
      <c r="D1214" s="176" t="s">
        <v>161</v>
      </c>
      <c r="E1214" s="285" t="s">
        <v>1876</v>
      </c>
      <c r="F1214" s="176" t="s">
        <v>671</v>
      </c>
      <c r="G1214" s="180" t="s">
        <v>906</v>
      </c>
      <c r="H1214" s="208">
        <v>700000</v>
      </c>
      <c r="I1214" s="176" t="s">
        <v>208</v>
      </c>
      <c r="J1214" s="176">
        <v>24325</v>
      </c>
      <c r="K1214" s="180">
        <v>51140137</v>
      </c>
      <c r="L1214" s="180" t="s">
        <v>1879</v>
      </c>
      <c r="M1214" s="285" t="s">
        <v>1876</v>
      </c>
    </row>
    <row r="1215" spans="2:13" s="255" customFormat="1" ht="39.6" x14ac:dyDescent="0.25">
      <c r="B1215" s="155">
        <v>1258</v>
      </c>
      <c r="C1215" s="207" t="s">
        <v>1865</v>
      </c>
      <c r="D1215" s="176" t="s">
        <v>161</v>
      </c>
      <c r="E1215" s="285" t="s">
        <v>1874</v>
      </c>
      <c r="F1215" s="176" t="s">
        <v>1891</v>
      </c>
      <c r="G1215" s="180" t="s">
        <v>906</v>
      </c>
      <c r="H1215" s="208">
        <v>150000</v>
      </c>
      <c r="I1215" s="176" t="s">
        <v>208</v>
      </c>
      <c r="J1215" s="176">
        <v>24325</v>
      </c>
      <c r="K1215" s="180">
        <v>51140144</v>
      </c>
      <c r="L1215" s="180" t="s">
        <v>915</v>
      </c>
      <c r="M1215" s="285" t="s">
        <v>1874</v>
      </c>
    </row>
    <row r="1216" spans="2:13" s="255" customFormat="1" ht="45" x14ac:dyDescent="0.25">
      <c r="B1216" s="155">
        <v>1259</v>
      </c>
      <c r="C1216" s="128" t="s">
        <v>909</v>
      </c>
      <c r="D1216" s="124" t="s">
        <v>161</v>
      </c>
      <c r="E1216" s="125" t="s">
        <v>424</v>
      </c>
      <c r="F1216" s="123" t="s">
        <v>1892</v>
      </c>
      <c r="G1216" s="125" t="s">
        <v>906</v>
      </c>
      <c r="H1216" s="126">
        <v>1400000</v>
      </c>
      <c r="I1216" s="133" t="s">
        <v>167</v>
      </c>
      <c r="J1216" s="125">
        <v>200801</v>
      </c>
      <c r="K1216" s="125">
        <v>51071001</v>
      </c>
      <c r="L1216" s="123" t="s">
        <v>912</v>
      </c>
      <c r="M1216" s="213" t="s">
        <v>1893</v>
      </c>
    </row>
    <row r="1217" spans="2:13" s="255" customFormat="1" ht="60" x14ac:dyDescent="0.25">
      <c r="B1217" s="155">
        <v>1260</v>
      </c>
      <c r="C1217" s="128" t="s">
        <v>909</v>
      </c>
      <c r="D1217" s="124" t="s">
        <v>161</v>
      </c>
      <c r="E1217" s="125" t="s">
        <v>424</v>
      </c>
      <c r="F1217" s="125" t="s">
        <v>1894</v>
      </c>
      <c r="G1217" s="129" t="s">
        <v>1895</v>
      </c>
      <c r="H1217" s="126">
        <v>9428800</v>
      </c>
      <c r="I1217" s="133" t="s">
        <v>167</v>
      </c>
      <c r="J1217" s="130">
        <v>200801</v>
      </c>
      <c r="K1217" s="214" t="s">
        <v>1896</v>
      </c>
      <c r="L1217" s="123" t="s">
        <v>912</v>
      </c>
      <c r="M1217" s="213" t="s">
        <v>1893</v>
      </c>
    </row>
    <row r="1218" spans="2:13" s="255" customFormat="1" ht="45" x14ac:dyDescent="0.25">
      <c r="B1218" s="155">
        <v>1261</v>
      </c>
      <c r="C1218" s="132" t="s">
        <v>909</v>
      </c>
      <c r="D1218" s="124" t="s">
        <v>161</v>
      </c>
      <c r="E1218" s="125" t="s">
        <v>424</v>
      </c>
      <c r="F1218" s="134" t="s">
        <v>1897</v>
      </c>
      <c r="G1218" s="133" t="s">
        <v>1898</v>
      </c>
      <c r="H1218" s="126">
        <f>480000+31000</f>
        <v>511000</v>
      </c>
      <c r="I1218" s="133" t="s">
        <v>167</v>
      </c>
      <c r="J1218" s="133">
        <v>20801</v>
      </c>
      <c r="K1218" s="133">
        <v>15150101</v>
      </c>
      <c r="L1218" s="123" t="s">
        <v>912</v>
      </c>
      <c r="M1218" s="213" t="s">
        <v>1893</v>
      </c>
    </row>
    <row r="1219" spans="2:13" s="255" customFormat="1" ht="75" x14ac:dyDescent="0.25">
      <c r="B1219" s="155">
        <v>1262</v>
      </c>
      <c r="C1219" s="123" t="s">
        <v>909</v>
      </c>
      <c r="D1219" s="124" t="s">
        <v>161</v>
      </c>
      <c r="E1219" s="125" t="s">
        <v>424</v>
      </c>
      <c r="F1219" s="123" t="s">
        <v>1899</v>
      </c>
      <c r="G1219" s="125" t="s">
        <v>166</v>
      </c>
      <c r="H1219" s="126">
        <v>16618000</v>
      </c>
      <c r="I1219" s="125" t="s">
        <v>167</v>
      </c>
      <c r="J1219" s="125">
        <v>500804</v>
      </c>
      <c r="K1219" s="125">
        <v>51090106</v>
      </c>
      <c r="L1219" s="215" t="s">
        <v>915</v>
      </c>
      <c r="M1219" s="157" t="s">
        <v>1900</v>
      </c>
    </row>
    <row r="1220" spans="2:13" s="255" customFormat="1" ht="45" x14ac:dyDescent="0.25">
      <c r="B1220" s="155">
        <v>1263</v>
      </c>
      <c r="C1220" s="123" t="s">
        <v>909</v>
      </c>
      <c r="D1220" s="124" t="s">
        <v>161</v>
      </c>
      <c r="E1220" s="125" t="s">
        <v>424</v>
      </c>
      <c r="F1220" s="216" t="s">
        <v>1901</v>
      </c>
      <c r="G1220" s="125" t="s">
        <v>166</v>
      </c>
      <c r="H1220" s="126">
        <v>460000</v>
      </c>
      <c r="I1220" s="125" t="s">
        <v>167</v>
      </c>
      <c r="J1220" s="133">
        <v>500804</v>
      </c>
      <c r="K1220" s="133">
        <v>51140127</v>
      </c>
      <c r="L1220" s="215" t="s">
        <v>915</v>
      </c>
      <c r="M1220" s="217" t="s">
        <v>1893</v>
      </c>
    </row>
    <row r="1221" spans="2:13" s="255" customFormat="1" ht="30" x14ac:dyDescent="0.25">
      <c r="B1221" s="155">
        <v>1264</v>
      </c>
      <c r="C1221" s="123" t="s">
        <v>1902</v>
      </c>
      <c r="D1221" s="124" t="s">
        <v>161</v>
      </c>
      <c r="E1221" s="123" t="s">
        <v>424</v>
      </c>
      <c r="F1221" s="123" t="s">
        <v>1903</v>
      </c>
      <c r="G1221" s="125" t="s">
        <v>166</v>
      </c>
      <c r="H1221" s="218">
        <v>180000</v>
      </c>
      <c r="I1221" s="125" t="s">
        <v>497</v>
      </c>
      <c r="J1221" s="125">
        <v>401221</v>
      </c>
      <c r="K1221" s="125">
        <v>51140105</v>
      </c>
      <c r="L1221" s="123" t="s">
        <v>1904</v>
      </c>
      <c r="M1221" s="219" t="s">
        <v>1893</v>
      </c>
    </row>
    <row r="1222" spans="2:13" s="255" customFormat="1" ht="60" x14ac:dyDescent="0.25">
      <c r="B1222" s="155">
        <v>1265</v>
      </c>
      <c r="C1222" s="128" t="s">
        <v>1905</v>
      </c>
      <c r="D1222" s="124" t="s">
        <v>161</v>
      </c>
      <c r="E1222" s="123" t="s">
        <v>424</v>
      </c>
      <c r="F1222" s="125" t="s">
        <v>1906</v>
      </c>
      <c r="G1222" s="125" t="s">
        <v>166</v>
      </c>
      <c r="H1222" s="218">
        <v>3974750</v>
      </c>
      <c r="I1222" s="125" t="s">
        <v>497</v>
      </c>
      <c r="J1222" s="125">
        <v>401221</v>
      </c>
      <c r="K1222" s="205">
        <v>51020101</v>
      </c>
      <c r="L1222" s="123" t="s">
        <v>1904</v>
      </c>
      <c r="M1222" s="219" t="s">
        <v>1893</v>
      </c>
    </row>
    <row r="1223" spans="2:13" s="255" customFormat="1" ht="30" x14ac:dyDescent="0.25">
      <c r="B1223" s="155">
        <v>1266</v>
      </c>
      <c r="C1223" s="128" t="s">
        <v>1905</v>
      </c>
      <c r="D1223" s="124" t="s">
        <v>161</v>
      </c>
      <c r="E1223" s="123" t="s">
        <v>424</v>
      </c>
      <c r="F1223" s="125" t="s">
        <v>1907</v>
      </c>
      <c r="G1223" s="125" t="s">
        <v>166</v>
      </c>
      <c r="H1223" s="218">
        <v>3570000</v>
      </c>
      <c r="I1223" s="125" t="s">
        <v>497</v>
      </c>
      <c r="J1223" s="125">
        <v>401221</v>
      </c>
      <c r="K1223" s="133">
        <v>51041301</v>
      </c>
      <c r="L1223" s="123" t="s">
        <v>1904</v>
      </c>
      <c r="M1223" s="219" t="s">
        <v>1893</v>
      </c>
    </row>
    <row r="1224" spans="2:13" s="255" customFormat="1" ht="30" x14ac:dyDescent="0.25">
      <c r="B1224" s="155">
        <v>1267</v>
      </c>
      <c r="C1224" s="123" t="s">
        <v>1905</v>
      </c>
      <c r="D1224" s="124" t="s">
        <v>161</v>
      </c>
      <c r="E1224" s="123" t="s">
        <v>424</v>
      </c>
      <c r="F1224" s="123" t="s">
        <v>1908</v>
      </c>
      <c r="G1224" s="125" t="s">
        <v>166</v>
      </c>
      <c r="H1224" s="218">
        <v>1500000</v>
      </c>
      <c r="I1224" s="125" t="s">
        <v>497</v>
      </c>
      <c r="J1224" s="125">
        <v>4018</v>
      </c>
      <c r="K1224" s="125">
        <v>51140102</v>
      </c>
      <c r="L1224" s="123" t="s">
        <v>1904</v>
      </c>
      <c r="M1224" s="219" t="s">
        <v>1893</v>
      </c>
    </row>
    <row r="1225" spans="2:13" s="255" customFormat="1" ht="60" x14ac:dyDescent="0.25">
      <c r="B1225" s="155">
        <v>1268</v>
      </c>
      <c r="C1225" s="123" t="s">
        <v>1905</v>
      </c>
      <c r="D1225" s="124" t="s">
        <v>161</v>
      </c>
      <c r="E1225" s="123" t="s">
        <v>424</v>
      </c>
      <c r="F1225" s="216" t="s">
        <v>1909</v>
      </c>
      <c r="G1225" s="125" t="s">
        <v>166</v>
      </c>
      <c r="H1225" s="218">
        <v>123000</v>
      </c>
      <c r="I1225" s="125" t="s">
        <v>497</v>
      </c>
      <c r="J1225" s="125">
        <v>4018</v>
      </c>
      <c r="K1225" s="133">
        <v>51140107</v>
      </c>
      <c r="L1225" s="123" t="s">
        <v>1904</v>
      </c>
      <c r="M1225" s="219" t="s">
        <v>1893</v>
      </c>
    </row>
    <row r="1226" spans="2:13" s="255" customFormat="1" ht="45" x14ac:dyDescent="0.25">
      <c r="B1226" s="155">
        <v>1269</v>
      </c>
      <c r="C1226" s="128" t="s">
        <v>1905</v>
      </c>
      <c r="D1226" s="124" t="s">
        <v>161</v>
      </c>
      <c r="E1226" s="123" t="s">
        <v>424</v>
      </c>
      <c r="F1226" s="123" t="s">
        <v>1910</v>
      </c>
      <c r="G1226" s="125" t="s">
        <v>166</v>
      </c>
      <c r="H1226" s="218">
        <v>101000</v>
      </c>
      <c r="I1226" s="125" t="s">
        <v>497</v>
      </c>
      <c r="J1226" s="125">
        <v>4080</v>
      </c>
      <c r="K1226" s="125">
        <v>51140130</v>
      </c>
      <c r="L1226" s="123" t="s">
        <v>1911</v>
      </c>
      <c r="M1226" s="219" t="s">
        <v>424</v>
      </c>
    </row>
    <row r="1227" spans="2:13" s="255" customFormat="1" ht="55.2" x14ac:dyDescent="0.25">
      <c r="B1227" s="155">
        <v>1270</v>
      </c>
      <c r="C1227" s="128" t="s">
        <v>1912</v>
      </c>
      <c r="D1227" s="124" t="s">
        <v>161</v>
      </c>
      <c r="E1227" s="220" t="s">
        <v>443</v>
      </c>
      <c r="F1227" s="125" t="s">
        <v>1913</v>
      </c>
      <c r="G1227" s="125" t="s">
        <v>166</v>
      </c>
      <c r="H1227" s="218">
        <v>12000000</v>
      </c>
      <c r="I1227" s="125" t="s">
        <v>497</v>
      </c>
      <c r="J1227" s="125">
        <v>4080</v>
      </c>
      <c r="K1227" s="205">
        <v>51020101</v>
      </c>
      <c r="L1227" s="123" t="s">
        <v>235</v>
      </c>
      <c r="M1227" s="221" t="s">
        <v>1914</v>
      </c>
    </row>
    <row r="1228" spans="2:13" s="255" customFormat="1" ht="45" x14ac:dyDescent="0.25">
      <c r="B1228" s="155">
        <v>1271</v>
      </c>
      <c r="C1228" s="128" t="s">
        <v>1905</v>
      </c>
      <c r="D1228" s="124" t="s">
        <v>161</v>
      </c>
      <c r="E1228" s="123" t="s">
        <v>424</v>
      </c>
      <c r="F1228" s="125" t="s">
        <v>1915</v>
      </c>
      <c r="G1228" s="125" t="s">
        <v>166</v>
      </c>
      <c r="H1228" s="218">
        <v>12276000</v>
      </c>
      <c r="I1228" s="125" t="s">
        <v>497</v>
      </c>
      <c r="J1228" s="125">
        <v>4080</v>
      </c>
      <c r="K1228" s="205">
        <v>51020101</v>
      </c>
      <c r="L1228" s="123" t="s">
        <v>1916</v>
      </c>
      <c r="M1228" s="219" t="s">
        <v>965</v>
      </c>
    </row>
    <row r="1229" spans="2:13" s="255" customFormat="1" ht="55.2" x14ac:dyDescent="0.25">
      <c r="B1229" s="155">
        <v>1272</v>
      </c>
      <c r="C1229" s="123" t="s">
        <v>1905</v>
      </c>
      <c r="D1229" s="124" t="s">
        <v>161</v>
      </c>
      <c r="E1229" s="123" t="s">
        <v>443</v>
      </c>
      <c r="F1229" s="123" t="s">
        <v>1917</v>
      </c>
      <c r="G1229" s="125" t="s">
        <v>166</v>
      </c>
      <c r="H1229" s="218">
        <v>4760000</v>
      </c>
      <c r="I1229" s="125" t="s">
        <v>497</v>
      </c>
      <c r="J1229" s="125">
        <v>200801</v>
      </c>
      <c r="K1229" s="125">
        <v>51071203</v>
      </c>
      <c r="L1229" s="123" t="s">
        <v>1916</v>
      </c>
      <c r="M1229" s="221" t="s">
        <v>1914</v>
      </c>
    </row>
    <row r="1230" spans="2:13" s="255" customFormat="1" ht="45" x14ac:dyDescent="0.25">
      <c r="B1230" s="155">
        <v>1273</v>
      </c>
      <c r="C1230" s="123" t="s">
        <v>1905</v>
      </c>
      <c r="D1230" s="124" t="s">
        <v>161</v>
      </c>
      <c r="E1230" s="123" t="s">
        <v>443</v>
      </c>
      <c r="F1230" s="123" t="s">
        <v>1918</v>
      </c>
      <c r="G1230" s="125" t="s">
        <v>166</v>
      </c>
      <c r="H1230" s="218">
        <v>6000000</v>
      </c>
      <c r="I1230" s="125" t="s">
        <v>497</v>
      </c>
      <c r="J1230" s="125">
        <v>200801</v>
      </c>
      <c r="K1230" s="125">
        <v>51140127</v>
      </c>
      <c r="L1230" s="123" t="s">
        <v>1919</v>
      </c>
      <c r="M1230" s="219" t="s">
        <v>1900</v>
      </c>
    </row>
    <row r="1231" spans="2:13" s="255" customFormat="1" ht="45" x14ac:dyDescent="0.25">
      <c r="B1231" s="155">
        <v>1274</v>
      </c>
      <c r="C1231" s="123" t="s">
        <v>1905</v>
      </c>
      <c r="D1231" s="124" t="s">
        <v>161</v>
      </c>
      <c r="E1231" s="123" t="s">
        <v>443</v>
      </c>
      <c r="F1231" s="123" t="s">
        <v>1920</v>
      </c>
      <c r="G1231" s="125" t="s">
        <v>166</v>
      </c>
      <c r="H1231" s="218">
        <v>3000000</v>
      </c>
      <c r="I1231" s="125" t="s">
        <v>497</v>
      </c>
      <c r="J1231" s="125">
        <v>200801</v>
      </c>
      <c r="K1231" s="125">
        <v>51140115</v>
      </c>
      <c r="L1231" s="123" t="str">
        <f>$L$25</f>
        <v>PAGO POR CUOTAS</v>
      </c>
      <c r="M1231" s="219" t="s">
        <v>1900</v>
      </c>
    </row>
    <row r="1232" spans="2:13" s="255" customFormat="1" ht="60" x14ac:dyDescent="0.25">
      <c r="B1232" s="155">
        <v>1275</v>
      </c>
      <c r="C1232" s="123" t="s">
        <v>1905</v>
      </c>
      <c r="D1232" s="124" t="s">
        <v>161</v>
      </c>
      <c r="E1232" s="123" t="s">
        <v>443</v>
      </c>
      <c r="F1232" s="123" t="s">
        <v>1921</v>
      </c>
      <c r="G1232" s="125" t="s">
        <v>1898</v>
      </c>
      <c r="H1232" s="218">
        <v>1500000</v>
      </c>
      <c r="I1232" s="133" t="s">
        <v>167</v>
      </c>
      <c r="J1232" s="125">
        <v>200801</v>
      </c>
      <c r="K1232" s="125">
        <v>15110103</v>
      </c>
      <c r="L1232" s="123" t="str">
        <f>$L$25</f>
        <v>PAGO POR CUOTAS</v>
      </c>
      <c r="M1232" s="219" t="s">
        <v>1900</v>
      </c>
    </row>
    <row r="1233" spans="2:13" s="255" customFormat="1" ht="30" x14ac:dyDescent="0.25">
      <c r="B1233" s="155">
        <v>1276</v>
      </c>
      <c r="C1233" s="123" t="s">
        <v>1905</v>
      </c>
      <c r="D1233" s="124" t="s">
        <v>161</v>
      </c>
      <c r="E1233" s="123" t="s">
        <v>443</v>
      </c>
      <c r="F1233" s="123" t="s">
        <v>1922</v>
      </c>
      <c r="G1233" s="125" t="s">
        <v>166</v>
      </c>
      <c r="H1233" s="218">
        <v>500000</v>
      </c>
      <c r="I1233" s="125" t="s">
        <v>167</v>
      </c>
      <c r="J1233" s="125">
        <v>200801</v>
      </c>
      <c r="K1233" s="125">
        <v>15150101</v>
      </c>
      <c r="L1233" s="123" t="str">
        <f>$L$25</f>
        <v>PAGO POR CUOTAS</v>
      </c>
      <c r="M1233" s="128" t="s">
        <v>1900</v>
      </c>
    </row>
    <row r="1234" spans="2:13" s="255" customFormat="1" ht="55.2" x14ac:dyDescent="0.25">
      <c r="B1234" s="155">
        <v>1277</v>
      </c>
      <c r="C1234" s="123" t="s">
        <v>1905</v>
      </c>
      <c r="D1234" s="124" t="s">
        <v>161</v>
      </c>
      <c r="E1234" s="123" t="s">
        <v>443</v>
      </c>
      <c r="F1234" s="123" t="s">
        <v>1923</v>
      </c>
      <c r="G1234" s="125" t="s">
        <v>166</v>
      </c>
      <c r="H1234" s="218">
        <v>2000000</v>
      </c>
      <c r="I1234" s="125" t="s">
        <v>167</v>
      </c>
      <c r="J1234" s="125">
        <v>200801</v>
      </c>
      <c r="K1234" s="125">
        <v>51140130</v>
      </c>
      <c r="L1234" s="123" t="s">
        <v>235</v>
      </c>
      <c r="M1234" s="219" t="s">
        <v>1924</v>
      </c>
    </row>
    <row r="1235" spans="2:13" s="255" customFormat="1" ht="60" x14ac:dyDescent="0.25">
      <c r="B1235" s="155">
        <v>1278</v>
      </c>
      <c r="C1235" s="123" t="s">
        <v>1905</v>
      </c>
      <c r="D1235" s="124" t="s">
        <v>161</v>
      </c>
      <c r="E1235" s="123" t="s">
        <v>443</v>
      </c>
      <c r="F1235" s="123" t="s">
        <v>1925</v>
      </c>
      <c r="G1235" s="125" t="s">
        <v>166</v>
      </c>
      <c r="H1235" s="218">
        <v>2000000</v>
      </c>
      <c r="I1235" s="125" t="s">
        <v>167</v>
      </c>
      <c r="J1235" s="125">
        <v>200801</v>
      </c>
      <c r="K1235" s="125">
        <v>51140107</v>
      </c>
      <c r="L1235" s="123" t="s">
        <v>235</v>
      </c>
      <c r="M1235" s="219" t="s">
        <v>1926</v>
      </c>
    </row>
    <row r="1236" spans="2:13" s="255" customFormat="1" ht="75" x14ac:dyDescent="0.25">
      <c r="B1236" s="155">
        <v>1279</v>
      </c>
      <c r="C1236" s="123" t="s">
        <v>1912</v>
      </c>
      <c r="D1236" s="124" t="s">
        <v>161</v>
      </c>
      <c r="E1236" s="123" t="s">
        <v>443</v>
      </c>
      <c r="F1236" s="123" t="s">
        <v>1927</v>
      </c>
      <c r="G1236" s="125" t="s">
        <v>166</v>
      </c>
      <c r="H1236" s="218">
        <v>75844035</v>
      </c>
      <c r="I1236" s="125" t="s">
        <v>167</v>
      </c>
      <c r="J1236" s="125">
        <v>401221</v>
      </c>
      <c r="K1236" s="125">
        <v>51140133</v>
      </c>
      <c r="L1236" s="123" t="s">
        <v>235</v>
      </c>
      <c r="M1236" s="128" t="s">
        <v>1928</v>
      </c>
    </row>
    <row r="1237" spans="2:13" s="255" customFormat="1" ht="75" x14ac:dyDescent="0.25">
      <c r="B1237" s="155">
        <v>1280</v>
      </c>
      <c r="C1237" s="123" t="s">
        <v>1912</v>
      </c>
      <c r="D1237" s="124" t="s">
        <v>161</v>
      </c>
      <c r="E1237" s="123" t="s">
        <v>443</v>
      </c>
      <c r="F1237" s="123" t="s">
        <v>1927</v>
      </c>
      <c r="G1237" s="125" t="s">
        <v>166</v>
      </c>
      <c r="H1237" s="218">
        <v>34457000</v>
      </c>
      <c r="I1237" s="125" t="s">
        <v>167</v>
      </c>
      <c r="J1237" s="125">
        <v>401221</v>
      </c>
      <c r="K1237" s="125">
        <v>51140145</v>
      </c>
      <c r="L1237" s="123" t="s">
        <v>235</v>
      </c>
      <c r="M1237" s="128" t="s">
        <v>1928</v>
      </c>
    </row>
    <row r="1238" spans="2:13" s="255" customFormat="1" ht="45" x14ac:dyDescent="0.25">
      <c r="B1238" s="155">
        <v>1281</v>
      </c>
      <c r="C1238" s="123" t="s">
        <v>1905</v>
      </c>
      <c r="D1238" s="124" t="s">
        <v>161</v>
      </c>
      <c r="E1238" s="123" t="s">
        <v>443</v>
      </c>
      <c r="F1238" s="123" t="s">
        <v>1929</v>
      </c>
      <c r="G1238" s="125" t="s">
        <v>166</v>
      </c>
      <c r="H1238" s="218">
        <v>8700000</v>
      </c>
      <c r="I1238" s="125" t="s">
        <v>167</v>
      </c>
      <c r="J1238" s="125">
        <v>200801</v>
      </c>
      <c r="K1238" s="125">
        <v>51140102</v>
      </c>
      <c r="L1238" s="123" t="s">
        <v>1919</v>
      </c>
      <c r="M1238" s="128" t="s">
        <v>1887</v>
      </c>
    </row>
    <row r="1239" spans="2:13" s="255" customFormat="1" ht="30" x14ac:dyDescent="0.25">
      <c r="B1239" s="155">
        <v>1282</v>
      </c>
      <c r="C1239" s="123" t="s">
        <v>1902</v>
      </c>
      <c r="D1239" s="124" t="s">
        <v>161</v>
      </c>
      <c r="E1239" s="123" t="s">
        <v>424</v>
      </c>
      <c r="F1239" s="123" t="s">
        <v>1903</v>
      </c>
      <c r="G1239" s="125" t="s">
        <v>166</v>
      </c>
      <c r="H1239" s="218">
        <v>180000</v>
      </c>
      <c r="I1239" s="125" t="s">
        <v>497</v>
      </c>
      <c r="J1239" s="125">
        <v>401221</v>
      </c>
      <c r="K1239" s="125">
        <v>51140105</v>
      </c>
      <c r="L1239" s="125" t="s">
        <v>1904</v>
      </c>
      <c r="M1239" s="205" t="s">
        <v>1893</v>
      </c>
    </row>
    <row r="1240" spans="2:13" s="255" customFormat="1" ht="60" x14ac:dyDescent="0.25">
      <c r="B1240" s="155">
        <v>1283</v>
      </c>
      <c r="C1240" s="128" t="s">
        <v>1930</v>
      </c>
      <c r="D1240" s="124" t="s">
        <v>161</v>
      </c>
      <c r="E1240" s="123" t="s">
        <v>424</v>
      </c>
      <c r="F1240" s="125" t="s">
        <v>1906</v>
      </c>
      <c r="G1240" s="125" t="s">
        <v>166</v>
      </c>
      <c r="H1240" s="218">
        <v>3974750</v>
      </c>
      <c r="I1240" s="125" t="s">
        <v>497</v>
      </c>
      <c r="J1240" s="125">
        <v>401221</v>
      </c>
      <c r="K1240" s="205">
        <v>51020101</v>
      </c>
      <c r="L1240" s="125" t="s">
        <v>1904</v>
      </c>
      <c r="M1240" s="205" t="s">
        <v>1893</v>
      </c>
    </row>
    <row r="1241" spans="2:13" s="255" customFormat="1" ht="30" x14ac:dyDescent="0.25">
      <c r="B1241" s="155">
        <v>1284</v>
      </c>
      <c r="C1241" s="128" t="s">
        <v>1930</v>
      </c>
      <c r="D1241" s="124" t="s">
        <v>161</v>
      </c>
      <c r="E1241" s="123" t="s">
        <v>424</v>
      </c>
      <c r="F1241" s="125" t="s">
        <v>1907</v>
      </c>
      <c r="G1241" s="125" t="s">
        <v>166</v>
      </c>
      <c r="H1241" s="218">
        <v>3570000</v>
      </c>
      <c r="I1241" s="125" t="s">
        <v>497</v>
      </c>
      <c r="J1241" s="125">
        <v>401221</v>
      </c>
      <c r="K1241" s="133">
        <v>51041301</v>
      </c>
      <c r="L1241" s="125" t="s">
        <v>1904</v>
      </c>
      <c r="M1241" s="205" t="s">
        <v>1893</v>
      </c>
    </row>
    <row r="1242" spans="2:13" s="255" customFormat="1" ht="30" x14ac:dyDescent="0.25">
      <c r="B1242" s="155">
        <v>1285</v>
      </c>
      <c r="C1242" s="123" t="s">
        <v>1930</v>
      </c>
      <c r="D1242" s="124" t="s">
        <v>161</v>
      </c>
      <c r="E1242" s="123" t="s">
        <v>424</v>
      </c>
      <c r="F1242" s="123" t="s">
        <v>1908</v>
      </c>
      <c r="G1242" s="125" t="s">
        <v>166</v>
      </c>
      <c r="H1242" s="218">
        <v>1500000</v>
      </c>
      <c r="I1242" s="125" t="s">
        <v>497</v>
      </c>
      <c r="J1242" s="125">
        <v>4018</v>
      </c>
      <c r="K1242" s="125">
        <v>51140102</v>
      </c>
      <c r="L1242" s="125" t="s">
        <v>1904</v>
      </c>
      <c r="M1242" s="205" t="s">
        <v>1893</v>
      </c>
    </row>
    <row r="1243" spans="2:13" s="255" customFormat="1" ht="60" x14ac:dyDescent="0.25">
      <c r="B1243" s="155">
        <v>1286</v>
      </c>
      <c r="C1243" s="123" t="s">
        <v>1930</v>
      </c>
      <c r="D1243" s="124" t="s">
        <v>161</v>
      </c>
      <c r="E1243" s="123" t="s">
        <v>424</v>
      </c>
      <c r="F1243" s="216" t="s">
        <v>1909</v>
      </c>
      <c r="G1243" s="125" t="s">
        <v>166</v>
      </c>
      <c r="H1243" s="218">
        <v>123000</v>
      </c>
      <c r="I1243" s="125" t="s">
        <v>497</v>
      </c>
      <c r="J1243" s="125">
        <v>4018</v>
      </c>
      <c r="K1243" s="133">
        <v>51140107</v>
      </c>
      <c r="L1243" s="125" t="s">
        <v>1904</v>
      </c>
      <c r="M1243" s="205" t="s">
        <v>1893</v>
      </c>
    </row>
    <row r="1244" spans="2:13" s="255" customFormat="1" ht="45" x14ac:dyDescent="0.25">
      <c r="B1244" s="155">
        <v>1287</v>
      </c>
      <c r="C1244" s="128" t="s">
        <v>1930</v>
      </c>
      <c r="D1244" s="124" t="s">
        <v>161</v>
      </c>
      <c r="E1244" s="123" t="s">
        <v>424</v>
      </c>
      <c r="F1244" s="123" t="s">
        <v>1910</v>
      </c>
      <c r="G1244" s="125" t="s">
        <v>166</v>
      </c>
      <c r="H1244" s="218">
        <v>101000</v>
      </c>
      <c r="I1244" s="125" t="s">
        <v>497</v>
      </c>
      <c r="J1244" s="125">
        <v>4080</v>
      </c>
      <c r="K1244" s="125">
        <v>51140130</v>
      </c>
      <c r="L1244" s="125" t="s">
        <v>1911</v>
      </c>
      <c r="M1244" s="205" t="s">
        <v>424</v>
      </c>
    </row>
    <row r="1245" spans="2:13" s="255" customFormat="1" ht="75" x14ac:dyDescent="0.25">
      <c r="B1245" s="155">
        <v>1288</v>
      </c>
      <c r="C1245" s="128" t="s">
        <v>1912</v>
      </c>
      <c r="D1245" s="124" t="s">
        <v>161</v>
      </c>
      <c r="E1245" s="220" t="s">
        <v>443</v>
      </c>
      <c r="F1245" s="125" t="s">
        <v>1913</v>
      </c>
      <c r="G1245" s="125" t="s">
        <v>166</v>
      </c>
      <c r="H1245" s="218">
        <v>12000000</v>
      </c>
      <c r="I1245" s="125" t="s">
        <v>497</v>
      </c>
      <c r="J1245" s="125">
        <v>4080</v>
      </c>
      <c r="K1245" s="205">
        <v>51020101</v>
      </c>
      <c r="L1245" s="125" t="s">
        <v>235</v>
      </c>
      <c r="M1245" s="222" t="s">
        <v>1914</v>
      </c>
    </row>
    <row r="1246" spans="2:13" s="255" customFormat="1" ht="45" x14ac:dyDescent="0.25">
      <c r="B1246" s="155">
        <v>1289</v>
      </c>
      <c r="C1246" s="128" t="s">
        <v>1930</v>
      </c>
      <c r="D1246" s="124" t="s">
        <v>161</v>
      </c>
      <c r="E1246" s="123" t="s">
        <v>424</v>
      </c>
      <c r="F1246" s="125" t="s">
        <v>1915</v>
      </c>
      <c r="G1246" s="125" t="s">
        <v>166</v>
      </c>
      <c r="H1246" s="218">
        <v>12276000</v>
      </c>
      <c r="I1246" s="125" t="s">
        <v>497</v>
      </c>
      <c r="J1246" s="125">
        <v>4080</v>
      </c>
      <c r="K1246" s="205">
        <v>51020101</v>
      </c>
      <c r="L1246" s="125" t="s">
        <v>1916</v>
      </c>
      <c r="M1246" s="205" t="s">
        <v>965</v>
      </c>
    </row>
    <row r="1247" spans="2:13" s="255" customFormat="1" ht="45" x14ac:dyDescent="0.25">
      <c r="B1247" s="155">
        <v>1290</v>
      </c>
      <c r="C1247" s="123" t="s">
        <v>1930</v>
      </c>
      <c r="D1247" s="124" t="s">
        <v>161</v>
      </c>
      <c r="E1247" s="123" t="s">
        <v>443</v>
      </c>
      <c r="F1247" s="123" t="s">
        <v>1917</v>
      </c>
      <c r="G1247" s="125" t="s">
        <v>166</v>
      </c>
      <c r="H1247" s="218">
        <v>4760000</v>
      </c>
      <c r="I1247" s="125" t="s">
        <v>497</v>
      </c>
      <c r="J1247" s="125"/>
      <c r="K1247" s="125"/>
      <c r="L1247" s="125"/>
      <c r="M1247" s="205"/>
    </row>
    <row r="1248" spans="2:13" s="255" customFormat="1" ht="45" x14ac:dyDescent="0.25">
      <c r="B1248" s="155">
        <v>1291</v>
      </c>
      <c r="C1248" s="123" t="s">
        <v>1931</v>
      </c>
      <c r="D1248" s="124" t="s">
        <v>161</v>
      </c>
      <c r="E1248" s="223" t="s">
        <v>235</v>
      </c>
      <c r="F1248" s="224" t="s">
        <v>1932</v>
      </c>
      <c r="G1248" s="125" t="s">
        <v>166</v>
      </c>
      <c r="H1248" s="138">
        <v>6000000</v>
      </c>
      <c r="I1248" s="138" t="s">
        <v>410</v>
      </c>
      <c r="J1248" s="138">
        <v>203</v>
      </c>
      <c r="K1248" s="225">
        <v>51070701</v>
      </c>
      <c r="L1248" s="125" t="s">
        <v>1933</v>
      </c>
      <c r="M1248" s="129" t="s">
        <v>1934</v>
      </c>
    </row>
    <row r="1249" spans="2:13" s="255" customFormat="1" ht="75" x14ac:dyDescent="0.25">
      <c r="B1249" s="155">
        <v>1292</v>
      </c>
      <c r="C1249" s="128" t="s">
        <v>1931</v>
      </c>
      <c r="D1249" s="124" t="s">
        <v>161</v>
      </c>
      <c r="E1249" s="133" t="s">
        <v>1935</v>
      </c>
      <c r="F1249" s="224" t="s">
        <v>1936</v>
      </c>
      <c r="G1249" s="226" t="s">
        <v>166</v>
      </c>
      <c r="H1249" s="138">
        <v>9000000</v>
      </c>
      <c r="I1249" s="138" t="s">
        <v>410</v>
      </c>
      <c r="J1249" s="138">
        <v>203</v>
      </c>
      <c r="K1249" s="225">
        <v>51071206</v>
      </c>
      <c r="L1249" s="129" t="s">
        <v>1937</v>
      </c>
      <c r="M1249" s="129" t="s">
        <v>1286</v>
      </c>
    </row>
    <row r="1250" spans="2:13" s="255" customFormat="1" ht="45" x14ac:dyDescent="0.25">
      <c r="B1250" s="155">
        <v>1293</v>
      </c>
      <c r="C1250" s="132" t="s">
        <v>1931</v>
      </c>
      <c r="D1250" s="124" t="s">
        <v>161</v>
      </c>
      <c r="E1250" s="133" t="s">
        <v>1938</v>
      </c>
      <c r="F1250" s="134" t="s">
        <v>1939</v>
      </c>
      <c r="G1250" s="133" t="s">
        <v>166</v>
      </c>
      <c r="H1250" s="138">
        <v>8000000</v>
      </c>
      <c r="I1250" s="138" t="s">
        <v>410</v>
      </c>
      <c r="J1250" s="138">
        <v>203</v>
      </c>
      <c r="K1250" s="225">
        <v>51090102</v>
      </c>
      <c r="L1250" s="133" t="s">
        <v>1937</v>
      </c>
      <c r="M1250" s="133" t="s">
        <v>1940</v>
      </c>
    </row>
    <row r="1251" spans="2:13" s="255" customFormat="1" ht="60" x14ac:dyDescent="0.25">
      <c r="B1251" s="155">
        <v>1294</v>
      </c>
      <c r="C1251" s="123" t="s">
        <v>1931</v>
      </c>
      <c r="D1251" s="124" t="s">
        <v>161</v>
      </c>
      <c r="E1251" s="133" t="s">
        <v>1941</v>
      </c>
      <c r="F1251" s="224" t="s">
        <v>1942</v>
      </c>
      <c r="G1251" s="125" t="s">
        <v>166</v>
      </c>
      <c r="H1251" s="138">
        <v>4000000</v>
      </c>
      <c r="I1251" s="138" t="s">
        <v>410</v>
      </c>
      <c r="J1251" s="138">
        <v>203</v>
      </c>
      <c r="K1251" s="225">
        <v>51090104</v>
      </c>
      <c r="L1251" s="125" t="s">
        <v>1937</v>
      </c>
      <c r="M1251" s="125" t="s">
        <v>1943</v>
      </c>
    </row>
    <row r="1252" spans="2:13" s="255" customFormat="1" ht="60" x14ac:dyDescent="0.25">
      <c r="B1252" s="155">
        <v>1295</v>
      </c>
      <c r="C1252" s="227" t="s">
        <v>1931</v>
      </c>
      <c r="D1252" s="124" t="s">
        <v>161</v>
      </c>
      <c r="E1252" s="133" t="s">
        <v>1941</v>
      </c>
      <c r="F1252" s="224" t="s">
        <v>1944</v>
      </c>
      <c r="G1252" s="226" t="s">
        <v>166</v>
      </c>
      <c r="H1252" s="138">
        <v>3060000</v>
      </c>
      <c r="I1252" s="138" t="s">
        <v>410</v>
      </c>
      <c r="J1252" s="138">
        <v>203</v>
      </c>
      <c r="K1252" s="225">
        <v>51090110</v>
      </c>
      <c r="L1252" s="133" t="s">
        <v>1937</v>
      </c>
      <c r="M1252" s="125" t="s">
        <v>1943</v>
      </c>
    </row>
    <row r="1253" spans="2:13" s="255" customFormat="1" ht="45" x14ac:dyDescent="0.25">
      <c r="B1253" s="155">
        <v>1296</v>
      </c>
      <c r="C1253" s="227" t="s">
        <v>1931</v>
      </c>
      <c r="D1253" s="124" t="s">
        <v>161</v>
      </c>
      <c r="E1253" s="133" t="s">
        <v>331</v>
      </c>
      <c r="F1253" s="216" t="s">
        <v>1945</v>
      </c>
      <c r="G1253" s="226">
        <v>3</v>
      </c>
      <c r="H1253" s="138">
        <v>15000000</v>
      </c>
      <c r="I1253" s="138" t="s">
        <v>410</v>
      </c>
      <c r="J1253" s="138">
        <v>203</v>
      </c>
      <c r="K1253" s="225">
        <v>51100701</v>
      </c>
      <c r="L1253" s="133" t="s">
        <v>1937</v>
      </c>
      <c r="M1253" s="133" t="s">
        <v>1946</v>
      </c>
    </row>
    <row r="1254" spans="2:13" s="255" customFormat="1" ht="60" x14ac:dyDescent="0.25">
      <c r="B1254" s="155">
        <v>1297</v>
      </c>
      <c r="C1254" s="227" t="s">
        <v>1931</v>
      </c>
      <c r="D1254" s="124" t="s">
        <v>161</v>
      </c>
      <c r="E1254" s="133" t="s">
        <v>1947</v>
      </c>
      <c r="F1254" s="216" t="s">
        <v>1948</v>
      </c>
      <c r="G1254" s="226" t="s">
        <v>166</v>
      </c>
      <c r="H1254" s="138">
        <v>3200000</v>
      </c>
      <c r="I1254" s="138" t="s">
        <v>410</v>
      </c>
      <c r="J1254" s="138">
        <v>203</v>
      </c>
      <c r="K1254" s="225">
        <v>5110102</v>
      </c>
      <c r="L1254" s="133" t="s">
        <v>233</v>
      </c>
      <c r="M1254" s="133" t="s">
        <v>1947</v>
      </c>
    </row>
    <row r="1255" spans="2:13" s="255" customFormat="1" ht="45" x14ac:dyDescent="0.25">
      <c r="B1255" s="155">
        <v>1298</v>
      </c>
      <c r="C1255" s="227" t="s">
        <v>1931</v>
      </c>
      <c r="D1255" s="124" t="s">
        <v>161</v>
      </c>
      <c r="E1255" s="133" t="s">
        <v>317</v>
      </c>
      <c r="F1255" s="216" t="s">
        <v>1949</v>
      </c>
      <c r="G1255" s="226" t="s">
        <v>166</v>
      </c>
      <c r="H1255" s="138">
        <v>1691835</v>
      </c>
      <c r="I1255" s="138" t="s">
        <v>410</v>
      </c>
      <c r="J1255" s="138">
        <v>203</v>
      </c>
      <c r="K1255" s="225">
        <v>51140115</v>
      </c>
      <c r="L1255" s="133" t="s">
        <v>1937</v>
      </c>
      <c r="M1255" s="133" t="s">
        <v>353</v>
      </c>
    </row>
    <row r="1256" spans="2:13" s="255" customFormat="1" ht="45" x14ac:dyDescent="0.25">
      <c r="B1256" s="155">
        <v>1299</v>
      </c>
      <c r="C1256" s="227" t="s">
        <v>1931</v>
      </c>
      <c r="D1256" s="124" t="s">
        <v>161</v>
      </c>
      <c r="E1256" s="133" t="s">
        <v>1950</v>
      </c>
      <c r="F1256" s="228" t="s">
        <v>1951</v>
      </c>
      <c r="G1256" s="226" t="s">
        <v>166</v>
      </c>
      <c r="H1256" s="138">
        <v>26000000</v>
      </c>
      <c r="I1256" s="138" t="s">
        <v>410</v>
      </c>
      <c r="J1256" s="138">
        <v>203</v>
      </c>
      <c r="K1256" s="225">
        <v>51140127</v>
      </c>
      <c r="L1256" s="133" t="s">
        <v>1937</v>
      </c>
      <c r="M1256" s="133" t="s">
        <v>1952</v>
      </c>
    </row>
    <row r="1257" spans="2:13" s="255" customFormat="1" ht="45" x14ac:dyDescent="0.25">
      <c r="B1257" s="155">
        <v>1300</v>
      </c>
      <c r="C1257" s="227" t="s">
        <v>1931</v>
      </c>
      <c r="D1257" s="124" t="s">
        <v>161</v>
      </c>
      <c r="E1257" s="133" t="s">
        <v>1953</v>
      </c>
      <c r="F1257" s="216" t="s">
        <v>1954</v>
      </c>
      <c r="G1257" s="226" t="s">
        <v>166</v>
      </c>
      <c r="H1257" s="138">
        <v>800000</v>
      </c>
      <c r="I1257" s="138" t="s">
        <v>410</v>
      </c>
      <c r="J1257" s="138">
        <v>203</v>
      </c>
      <c r="K1257" s="225">
        <v>51140144</v>
      </c>
      <c r="L1257" s="133" t="s">
        <v>1937</v>
      </c>
      <c r="M1257" s="133" t="s">
        <v>1955</v>
      </c>
    </row>
    <row r="1258" spans="2:13" s="255" customFormat="1" ht="79.2" x14ac:dyDescent="0.25">
      <c r="B1258" s="155">
        <v>1301</v>
      </c>
      <c r="C1258" s="69" t="s">
        <v>166</v>
      </c>
      <c r="D1258" s="87" t="s">
        <v>161</v>
      </c>
      <c r="E1258" s="69" t="s">
        <v>1956</v>
      </c>
      <c r="F1258" s="87" t="s">
        <v>1957</v>
      </c>
      <c r="G1258" s="69">
        <v>10</v>
      </c>
      <c r="H1258" s="229">
        <v>100000000</v>
      </c>
      <c r="I1258" s="69" t="s">
        <v>208</v>
      </c>
      <c r="J1258" s="69">
        <v>109</v>
      </c>
      <c r="K1258" s="69">
        <v>51080105</v>
      </c>
      <c r="L1258" s="69" t="s">
        <v>1958</v>
      </c>
      <c r="M1258" s="102" t="s">
        <v>1956</v>
      </c>
    </row>
    <row r="1259" spans="2:13" s="255" customFormat="1" ht="52.8" x14ac:dyDescent="0.25">
      <c r="B1259" s="155">
        <v>1302</v>
      </c>
      <c r="C1259" s="81" t="s">
        <v>229</v>
      </c>
      <c r="D1259" s="87" t="s">
        <v>161</v>
      </c>
      <c r="E1259" s="69" t="s">
        <v>1204</v>
      </c>
      <c r="F1259" s="111" t="s">
        <v>1959</v>
      </c>
      <c r="G1259" s="102">
        <v>2</v>
      </c>
      <c r="H1259" s="229">
        <v>10000000</v>
      </c>
      <c r="I1259" s="102" t="s">
        <v>208</v>
      </c>
      <c r="J1259" s="102">
        <v>109</v>
      </c>
      <c r="K1259" s="102">
        <v>51100701</v>
      </c>
      <c r="L1259" s="69" t="s">
        <v>1960</v>
      </c>
      <c r="M1259" s="102" t="s">
        <v>1204</v>
      </c>
    </row>
    <row r="1260" spans="2:13" s="255" customFormat="1" ht="105.6" x14ac:dyDescent="0.25">
      <c r="B1260" s="155">
        <v>1303</v>
      </c>
      <c r="C1260" s="81" t="s">
        <v>229</v>
      </c>
      <c r="D1260" s="87" t="s">
        <v>161</v>
      </c>
      <c r="E1260" s="77" t="s">
        <v>1956</v>
      </c>
      <c r="F1260" s="110" t="s">
        <v>1961</v>
      </c>
      <c r="G1260" s="69" t="s">
        <v>166</v>
      </c>
      <c r="H1260" s="229">
        <v>7500000</v>
      </c>
      <c r="I1260" s="77" t="s">
        <v>208</v>
      </c>
      <c r="J1260" s="77">
        <v>109</v>
      </c>
      <c r="K1260" s="77">
        <v>51140102</v>
      </c>
      <c r="L1260" s="69" t="s">
        <v>1960</v>
      </c>
      <c r="M1260" s="102" t="s">
        <v>1956</v>
      </c>
    </row>
    <row r="1261" spans="2:13" s="255" customFormat="1" ht="39.6" x14ac:dyDescent="0.25">
      <c r="B1261" s="155">
        <v>1304</v>
      </c>
      <c r="C1261" s="81" t="s">
        <v>229</v>
      </c>
      <c r="D1261" s="87" t="s">
        <v>161</v>
      </c>
      <c r="E1261" s="77" t="s">
        <v>1962</v>
      </c>
      <c r="F1261" s="87" t="s">
        <v>1963</v>
      </c>
      <c r="G1261" s="69">
        <v>2</v>
      </c>
      <c r="H1261" s="229">
        <v>7500000</v>
      </c>
      <c r="I1261" s="69" t="s">
        <v>208</v>
      </c>
      <c r="J1261" s="69">
        <v>109</v>
      </c>
      <c r="K1261" s="69">
        <v>51140127</v>
      </c>
      <c r="L1261" s="69" t="s">
        <v>1960</v>
      </c>
      <c r="M1261" s="77" t="s">
        <v>1962</v>
      </c>
    </row>
    <row r="1262" spans="2:13" s="255" customFormat="1" ht="39.6" x14ac:dyDescent="0.25">
      <c r="B1262" s="155">
        <v>1305</v>
      </c>
      <c r="C1262" s="81" t="s">
        <v>229</v>
      </c>
      <c r="D1262" s="87" t="s">
        <v>161</v>
      </c>
      <c r="E1262" s="77" t="s">
        <v>1956</v>
      </c>
      <c r="F1262" s="108" t="s">
        <v>1964</v>
      </c>
      <c r="G1262" s="69" t="s">
        <v>166</v>
      </c>
      <c r="H1262" s="229">
        <v>4619000</v>
      </c>
      <c r="I1262" s="69" t="s">
        <v>208</v>
      </c>
      <c r="J1262" s="69">
        <v>109</v>
      </c>
      <c r="K1262" s="69">
        <v>51090102</v>
      </c>
      <c r="L1262" s="69" t="s">
        <v>1960</v>
      </c>
      <c r="M1262" s="102" t="s">
        <v>1956</v>
      </c>
    </row>
    <row r="1263" spans="2:13" s="255" customFormat="1" ht="52.8" x14ac:dyDescent="0.25">
      <c r="B1263" s="155">
        <v>1306</v>
      </c>
      <c r="C1263" s="81" t="s">
        <v>229</v>
      </c>
      <c r="D1263" s="87" t="s">
        <v>161</v>
      </c>
      <c r="E1263" s="77" t="s">
        <v>1956</v>
      </c>
      <c r="F1263" s="108" t="s">
        <v>1965</v>
      </c>
      <c r="G1263" s="69" t="s">
        <v>166</v>
      </c>
      <c r="H1263" s="229">
        <v>4995191.13</v>
      </c>
      <c r="I1263" s="69" t="s">
        <v>208</v>
      </c>
      <c r="J1263" s="69">
        <v>109</v>
      </c>
      <c r="K1263" s="69">
        <v>51090110</v>
      </c>
      <c r="L1263" s="69" t="s">
        <v>1960</v>
      </c>
      <c r="M1263" s="102" t="s">
        <v>1956</v>
      </c>
    </row>
    <row r="1264" spans="2:13" s="255" customFormat="1" ht="66" x14ac:dyDescent="0.25">
      <c r="B1264" s="155">
        <v>1307</v>
      </c>
      <c r="C1264" s="81" t="s">
        <v>229</v>
      </c>
      <c r="D1264" s="87" t="s">
        <v>161</v>
      </c>
      <c r="E1264" s="77" t="s">
        <v>1232</v>
      </c>
      <c r="F1264" s="108" t="s">
        <v>1966</v>
      </c>
      <c r="G1264" s="69" t="s">
        <v>166</v>
      </c>
      <c r="H1264" s="229">
        <v>2000000</v>
      </c>
      <c r="I1264" s="69" t="s">
        <v>208</v>
      </c>
      <c r="J1264" s="69">
        <v>109</v>
      </c>
      <c r="K1264" s="69">
        <v>51090106</v>
      </c>
      <c r="L1264" s="69" t="s">
        <v>1960</v>
      </c>
      <c r="M1264" s="102" t="s">
        <v>1232</v>
      </c>
    </row>
    <row r="1265" spans="2:13" s="255" customFormat="1" ht="26.4" x14ac:dyDescent="0.25">
      <c r="B1265" s="155">
        <v>1308</v>
      </c>
      <c r="C1265" s="81" t="s">
        <v>229</v>
      </c>
      <c r="D1265" s="87" t="s">
        <v>161</v>
      </c>
      <c r="E1265" s="69" t="s">
        <v>1956</v>
      </c>
      <c r="F1265" s="108" t="s">
        <v>1967</v>
      </c>
      <c r="G1265" s="69" t="s">
        <v>166</v>
      </c>
      <c r="H1265" s="229">
        <v>27637680</v>
      </c>
      <c r="I1265" s="69" t="s">
        <v>208</v>
      </c>
      <c r="J1265" s="69">
        <v>109</v>
      </c>
      <c r="K1265" s="69">
        <v>51020101</v>
      </c>
      <c r="L1265" s="69" t="s">
        <v>1960</v>
      </c>
      <c r="M1265" s="69" t="s">
        <v>1956</v>
      </c>
    </row>
    <row r="1266" spans="2:13" s="255" customFormat="1" ht="66" x14ac:dyDescent="0.25">
      <c r="B1266" s="155">
        <v>1309</v>
      </c>
      <c r="C1266" s="81" t="s">
        <v>229</v>
      </c>
      <c r="D1266" s="87" t="s">
        <v>161</v>
      </c>
      <c r="E1266" s="69" t="s">
        <v>1956</v>
      </c>
      <c r="F1266" s="87" t="s">
        <v>1968</v>
      </c>
      <c r="G1266" s="69" t="s">
        <v>166</v>
      </c>
      <c r="H1266" s="229">
        <v>5500000</v>
      </c>
      <c r="I1266" s="69" t="s">
        <v>208</v>
      </c>
      <c r="J1266" s="69">
        <v>109</v>
      </c>
      <c r="K1266" s="69">
        <v>51110101</v>
      </c>
      <c r="L1266" s="69" t="s">
        <v>1960</v>
      </c>
      <c r="M1266" s="69" t="s">
        <v>1956</v>
      </c>
    </row>
    <row r="1267" spans="2:13" s="255" customFormat="1" ht="52.8" x14ac:dyDescent="0.25">
      <c r="B1267" s="155">
        <v>1310</v>
      </c>
      <c r="C1267" s="81" t="s">
        <v>229</v>
      </c>
      <c r="D1267" s="87" t="s">
        <v>161</v>
      </c>
      <c r="E1267" s="69" t="s">
        <v>1956</v>
      </c>
      <c r="F1267" s="87" t="s">
        <v>1969</v>
      </c>
      <c r="G1267" s="69" t="s">
        <v>166</v>
      </c>
      <c r="H1267" s="229">
        <v>7000000</v>
      </c>
      <c r="I1267" s="69" t="s">
        <v>208</v>
      </c>
      <c r="J1267" s="69">
        <v>109</v>
      </c>
      <c r="K1267" s="69">
        <v>51110102</v>
      </c>
      <c r="L1267" s="69" t="s">
        <v>1960</v>
      </c>
      <c r="M1267" s="69" t="s">
        <v>1956</v>
      </c>
    </row>
    <row r="1268" spans="2:13" s="255" customFormat="1" ht="52.8" x14ac:dyDescent="0.25">
      <c r="B1268" s="155">
        <v>1311</v>
      </c>
      <c r="C1268" s="81" t="s">
        <v>229</v>
      </c>
      <c r="D1268" s="87" t="s">
        <v>161</v>
      </c>
      <c r="E1268" s="69" t="s">
        <v>1956</v>
      </c>
      <c r="F1268" s="87" t="s">
        <v>1970</v>
      </c>
      <c r="G1268" s="69" t="s">
        <v>166</v>
      </c>
      <c r="H1268" s="229">
        <v>2000000</v>
      </c>
      <c r="I1268" s="69" t="s">
        <v>208</v>
      </c>
      <c r="J1268" s="69">
        <v>109</v>
      </c>
      <c r="K1268" s="69">
        <v>51110103</v>
      </c>
      <c r="L1268" s="69" t="s">
        <v>1960</v>
      </c>
      <c r="M1268" s="69" t="s">
        <v>1956</v>
      </c>
    </row>
    <row r="1269" spans="2:13" s="255" customFormat="1" ht="66" x14ac:dyDescent="0.25">
      <c r="B1269" s="155">
        <v>1312</v>
      </c>
      <c r="C1269" s="81" t="s">
        <v>229</v>
      </c>
      <c r="D1269" s="87" t="s">
        <v>161</v>
      </c>
      <c r="E1269" s="69" t="s">
        <v>1956</v>
      </c>
      <c r="F1269" s="87" t="s">
        <v>1971</v>
      </c>
      <c r="G1269" s="69" t="s">
        <v>166</v>
      </c>
      <c r="H1269" s="229">
        <v>2000000</v>
      </c>
      <c r="I1269" s="69" t="s">
        <v>208</v>
      </c>
      <c r="J1269" s="69">
        <v>109</v>
      </c>
      <c r="K1269" s="69">
        <v>51140129</v>
      </c>
      <c r="L1269" s="69" t="s">
        <v>1960</v>
      </c>
      <c r="M1269" s="69" t="s">
        <v>1956</v>
      </c>
    </row>
    <row r="1270" spans="2:13" s="255" customFormat="1" ht="26.4" x14ac:dyDescent="0.25">
      <c r="B1270" s="155">
        <v>1313</v>
      </c>
      <c r="C1270" s="81" t="s">
        <v>229</v>
      </c>
      <c r="D1270" s="87" t="s">
        <v>161</v>
      </c>
      <c r="E1270" s="69" t="s">
        <v>1956</v>
      </c>
      <c r="F1270" s="70" t="s">
        <v>1972</v>
      </c>
      <c r="G1270" s="69" t="s">
        <v>166</v>
      </c>
      <c r="H1270" s="229">
        <v>5000000</v>
      </c>
      <c r="I1270" s="69" t="s">
        <v>1242</v>
      </c>
      <c r="J1270" s="69">
        <v>2001000109</v>
      </c>
      <c r="K1270" s="69">
        <v>51020101</v>
      </c>
      <c r="L1270" s="69" t="s">
        <v>1960</v>
      </c>
      <c r="M1270" s="69" t="s">
        <v>1956</v>
      </c>
    </row>
    <row r="1271" spans="2:13" s="255" customFormat="1" ht="39.6" x14ac:dyDescent="0.25">
      <c r="B1271" s="155">
        <v>1314</v>
      </c>
      <c r="C1271" s="81" t="s">
        <v>229</v>
      </c>
      <c r="D1271" s="87" t="s">
        <v>161</v>
      </c>
      <c r="E1271" s="69" t="s">
        <v>1232</v>
      </c>
      <c r="F1271" s="70" t="s">
        <v>1973</v>
      </c>
      <c r="G1271" s="69" t="s">
        <v>166</v>
      </c>
      <c r="H1271" s="229">
        <v>24416000</v>
      </c>
      <c r="I1271" s="69" t="s">
        <v>1242</v>
      </c>
      <c r="J1271" s="69">
        <v>2001000109</v>
      </c>
      <c r="K1271" s="69">
        <v>51110101</v>
      </c>
      <c r="L1271" s="69" t="s">
        <v>1960</v>
      </c>
      <c r="M1271" s="69" t="s">
        <v>1956</v>
      </c>
    </row>
    <row r="1272" spans="2:13" s="255" customFormat="1" ht="39.6" x14ac:dyDescent="0.25">
      <c r="B1272" s="155">
        <v>1315</v>
      </c>
      <c r="C1272" s="81" t="s">
        <v>229</v>
      </c>
      <c r="D1272" s="87" t="s">
        <v>161</v>
      </c>
      <c r="E1272" s="69" t="s">
        <v>1232</v>
      </c>
      <c r="F1272" s="70" t="s">
        <v>1974</v>
      </c>
      <c r="G1272" s="69" t="s">
        <v>166</v>
      </c>
      <c r="H1272" s="229">
        <v>330000</v>
      </c>
      <c r="I1272" s="69" t="s">
        <v>1242</v>
      </c>
      <c r="J1272" s="69">
        <v>2001000109</v>
      </c>
      <c r="K1272" s="69">
        <v>51140107</v>
      </c>
      <c r="L1272" s="69" t="s">
        <v>1960</v>
      </c>
      <c r="M1272" s="69" t="s">
        <v>1956</v>
      </c>
    </row>
    <row r="1273" spans="2:13" s="255" customFormat="1" ht="52.8" x14ac:dyDescent="0.25">
      <c r="B1273" s="155">
        <v>1316</v>
      </c>
      <c r="C1273" s="81" t="s">
        <v>229</v>
      </c>
      <c r="D1273" s="87" t="s">
        <v>161</v>
      </c>
      <c r="E1273" s="69" t="s">
        <v>1232</v>
      </c>
      <c r="F1273" s="70" t="s">
        <v>1975</v>
      </c>
      <c r="G1273" s="69" t="s">
        <v>166</v>
      </c>
      <c r="H1273" s="229">
        <v>120000</v>
      </c>
      <c r="I1273" s="69" t="s">
        <v>1242</v>
      </c>
      <c r="J1273" s="69">
        <v>2001000109</v>
      </c>
      <c r="K1273" s="69">
        <v>51140127</v>
      </c>
      <c r="L1273" s="69" t="s">
        <v>1960</v>
      </c>
      <c r="M1273" s="69" t="s">
        <v>1956</v>
      </c>
    </row>
    <row r="1274" spans="2:13" s="255" customFormat="1" ht="26.4" x14ac:dyDescent="0.25">
      <c r="B1274" s="155">
        <v>1317</v>
      </c>
      <c r="C1274" s="81" t="s">
        <v>229</v>
      </c>
      <c r="D1274" s="87" t="s">
        <v>161</v>
      </c>
      <c r="E1274" s="69" t="s">
        <v>1232</v>
      </c>
      <c r="F1274" s="70" t="s">
        <v>1976</v>
      </c>
      <c r="G1274" s="69" t="s">
        <v>166</v>
      </c>
      <c r="H1274" s="229">
        <v>160000</v>
      </c>
      <c r="I1274" s="69" t="s">
        <v>1242</v>
      </c>
      <c r="J1274" s="69">
        <v>2001000109</v>
      </c>
      <c r="K1274" s="69">
        <v>51140130</v>
      </c>
      <c r="L1274" s="69" t="s">
        <v>1960</v>
      </c>
      <c r="M1274" s="69" t="s">
        <v>1956</v>
      </c>
    </row>
    <row r="1275" spans="2:13" s="255" customFormat="1" ht="26.4" x14ac:dyDescent="0.25">
      <c r="B1275" s="155">
        <v>1318</v>
      </c>
      <c r="C1275" s="70" t="s">
        <v>229</v>
      </c>
      <c r="D1275" s="87" t="s">
        <v>161</v>
      </c>
      <c r="E1275" s="69" t="s">
        <v>613</v>
      </c>
      <c r="F1275" s="70" t="s">
        <v>1977</v>
      </c>
      <c r="G1275" s="69" t="s">
        <v>166</v>
      </c>
      <c r="H1275" s="229">
        <v>773500</v>
      </c>
      <c r="I1275" s="69" t="s">
        <v>167</v>
      </c>
      <c r="J1275" s="69">
        <v>5013</v>
      </c>
      <c r="K1275" s="69">
        <v>51050201</v>
      </c>
      <c r="L1275" s="69" t="s">
        <v>1960</v>
      </c>
      <c r="M1275" s="230">
        <v>43889</v>
      </c>
    </row>
    <row r="1276" spans="2:13" s="255" customFormat="1" ht="26.4" x14ac:dyDescent="0.25">
      <c r="B1276" s="155">
        <v>1319</v>
      </c>
      <c r="C1276" s="70" t="s">
        <v>229</v>
      </c>
      <c r="D1276" s="87" t="s">
        <v>161</v>
      </c>
      <c r="E1276" s="77" t="s">
        <v>319</v>
      </c>
      <c r="F1276" s="78" t="s">
        <v>1978</v>
      </c>
      <c r="G1276" s="69" t="s">
        <v>166</v>
      </c>
      <c r="H1276" s="229">
        <v>490000</v>
      </c>
      <c r="I1276" s="69" t="s">
        <v>167</v>
      </c>
      <c r="J1276" s="69">
        <v>5013</v>
      </c>
      <c r="K1276" s="69">
        <v>51090106</v>
      </c>
      <c r="L1276" s="69" t="s">
        <v>1960</v>
      </c>
      <c r="M1276" s="231">
        <v>43951</v>
      </c>
    </row>
    <row r="1277" spans="2:13" s="255" customFormat="1" ht="145.19999999999999" x14ac:dyDescent="0.25">
      <c r="B1277" s="155">
        <v>1320</v>
      </c>
      <c r="C1277" s="70" t="s">
        <v>229</v>
      </c>
      <c r="D1277" s="87" t="s">
        <v>161</v>
      </c>
      <c r="E1277" s="69" t="s">
        <v>319</v>
      </c>
      <c r="F1277" s="70" t="s">
        <v>1979</v>
      </c>
      <c r="G1277" s="69" t="s">
        <v>166</v>
      </c>
      <c r="H1277" s="229">
        <v>120000000</v>
      </c>
      <c r="I1277" s="69" t="s">
        <v>641</v>
      </c>
      <c r="J1277" s="69">
        <v>2001005013</v>
      </c>
      <c r="K1277" s="69">
        <v>51020101</v>
      </c>
      <c r="L1277" s="69" t="s">
        <v>1980</v>
      </c>
      <c r="M1277" s="69" t="s">
        <v>1981</v>
      </c>
    </row>
    <row r="1278" spans="2:13" s="255" customFormat="1" ht="39.6" x14ac:dyDescent="0.25">
      <c r="B1278" s="155">
        <v>1321</v>
      </c>
      <c r="C1278" s="70" t="s">
        <v>1982</v>
      </c>
      <c r="D1278" s="87" t="s">
        <v>161</v>
      </c>
      <c r="E1278" s="77" t="s">
        <v>317</v>
      </c>
      <c r="F1278" s="78" t="s">
        <v>1983</v>
      </c>
      <c r="G1278" s="69" t="s">
        <v>166</v>
      </c>
      <c r="H1278" s="229">
        <v>2000000</v>
      </c>
      <c r="I1278" s="69" t="s">
        <v>167</v>
      </c>
      <c r="J1278" s="69">
        <v>5013</v>
      </c>
      <c r="K1278" s="69">
        <v>51020101</v>
      </c>
      <c r="L1278" s="69" t="s">
        <v>1960</v>
      </c>
      <c r="M1278" s="231">
        <v>43980</v>
      </c>
    </row>
    <row r="1279" spans="2:13" s="255" customFormat="1" ht="26.4" x14ac:dyDescent="0.25">
      <c r="B1279" s="155">
        <v>1322</v>
      </c>
      <c r="C1279" s="70" t="s">
        <v>229</v>
      </c>
      <c r="D1279" s="87" t="s">
        <v>161</v>
      </c>
      <c r="E1279" s="69" t="s">
        <v>331</v>
      </c>
      <c r="F1279" s="70" t="s">
        <v>1984</v>
      </c>
      <c r="G1279" s="69" t="s">
        <v>166</v>
      </c>
      <c r="H1279" s="229">
        <v>2250000</v>
      </c>
      <c r="I1279" s="69" t="s">
        <v>167</v>
      </c>
      <c r="J1279" s="69">
        <v>5013</v>
      </c>
      <c r="K1279" s="69">
        <v>51100701</v>
      </c>
      <c r="L1279" s="69" t="s">
        <v>1960</v>
      </c>
      <c r="M1279" s="230">
        <v>44071</v>
      </c>
    </row>
    <row r="1280" spans="2:13" s="255" customFormat="1" ht="39.6" x14ac:dyDescent="0.25">
      <c r="B1280" s="155">
        <v>1323</v>
      </c>
      <c r="C1280" s="70" t="s">
        <v>229</v>
      </c>
      <c r="D1280" s="87" t="s">
        <v>161</v>
      </c>
      <c r="E1280" s="77" t="s">
        <v>310</v>
      </c>
      <c r="F1280" s="78" t="s">
        <v>1985</v>
      </c>
      <c r="G1280" s="69" t="s">
        <v>166</v>
      </c>
      <c r="H1280" s="229">
        <v>6700000</v>
      </c>
      <c r="I1280" s="69" t="s">
        <v>167</v>
      </c>
      <c r="J1280" s="69">
        <v>5013</v>
      </c>
      <c r="K1280" s="69">
        <v>51020101</v>
      </c>
      <c r="L1280" s="69" t="s">
        <v>1960</v>
      </c>
      <c r="M1280" s="231">
        <v>44162</v>
      </c>
    </row>
    <row r="1281" spans="1:13" s="255" customFormat="1" ht="39.6" x14ac:dyDescent="0.25">
      <c r="B1281" s="155">
        <v>1324</v>
      </c>
      <c r="C1281" s="70" t="s">
        <v>229</v>
      </c>
      <c r="D1281" s="87" t="s">
        <v>161</v>
      </c>
      <c r="E1281" s="69" t="s">
        <v>1986</v>
      </c>
      <c r="F1281" s="78" t="s">
        <v>1987</v>
      </c>
      <c r="G1281" s="69" t="s">
        <v>166</v>
      </c>
      <c r="H1281" s="229">
        <v>7300901</v>
      </c>
      <c r="I1281" s="69" t="s">
        <v>167</v>
      </c>
      <c r="J1281" s="69">
        <v>5013</v>
      </c>
      <c r="K1281" s="69">
        <v>51020101</v>
      </c>
      <c r="L1281" s="69" t="s">
        <v>1988</v>
      </c>
      <c r="M1281" s="230" t="s">
        <v>1989</v>
      </c>
    </row>
    <row r="1282" spans="1:13" s="255" customFormat="1" ht="52.8" x14ac:dyDescent="0.25">
      <c r="B1282" s="155">
        <v>1325</v>
      </c>
      <c r="C1282" s="70" t="s">
        <v>229</v>
      </c>
      <c r="D1282" s="87" t="s">
        <v>161</v>
      </c>
      <c r="E1282" s="69" t="s">
        <v>1990</v>
      </c>
      <c r="F1282" s="70" t="s">
        <v>1991</v>
      </c>
      <c r="G1282" s="69" t="s">
        <v>166</v>
      </c>
      <c r="H1282" s="229">
        <v>6575000</v>
      </c>
      <c r="I1282" s="69" t="s">
        <v>167</v>
      </c>
      <c r="J1282" s="69">
        <v>5013</v>
      </c>
      <c r="K1282" s="69">
        <v>51140102</v>
      </c>
      <c r="L1282" s="69" t="s">
        <v>1992</v>
      </c>
      <c r="M1282" s="230" t="s">
        <v>1990</v>
      </c>
    </row>
    <row r="1283" spans="1:13" s="255" customFormat="1" ht="39.6" x14ac:dyDescent="0.25">
      <c r="B1283" s="155">
        <v>1326</v>
      </c>
      <c r="C1283" s="70" t="s">
        <v>229</v>
      </c>
      <c r="D1283" s="87" t="s">
        <v>161</v>
      </c>
      <c r="E1283" s="69" t="s">
        <v>1993</v>
      </c>
      <c r="F1283" s="70" t="s">
        <v>1994</v>
      </c>
      <c r="G1283" s="69" t="s">
        <v>166</v>
      </c>
      <c r="H1283" s="229">
        <v>1500000</v>
      </c>
      <c r="I1283" s="69" t="s">
        <v>167</v>
      </c>
      <c r="J1283" s="69">
        <v>5013</v>
      </c>
      <c r="K1283" s="69">
        <v>51140127</v>
      </c>
      <c r="L1283" s="69" t="s">
        <v>1995</v>
      </c>
      <c r="M1283" s="230" t="s">
        <v>1996</v>
      </c>
    </row>
    <row r="1284" spans="1:13" s="255" customFormat="1" ht="39.6" x14ac:dyDescent="0.25">
      <c r="B1284" s="155">
        <v>1327</v>
      </c>
      <c r="C1284" s="70" t="s">
        <v>229</v>
      </c>
      <c r="D1284" s="87" t="s">
        <v>161</v>
      </c>
      <c r="E1284" s="69" t="s">
        <v>1993</v>
      </c>
      <c r="F1284" s="70" t="s">
        <v>1997</v>
      </c>
      <c r="G1284" s="69" t="s">
        <v>166</v>
      </c>
      <c r="H1284" s="229">
        <v>200000</v>
      </c>
      <c r="I1284" s="69" t="s">
        <v>167</v>
      </c>
      <c r="J1284" s="69">
        <v>5013</v>
      </c>
      <c r="K1284" s="69">
        <v>51090110</v>
      </c>
      <c r="L1284" s="69" t="s">
        <v>1995</v>
      </c>
      <c r="M1284" s="230" t="s">
        <v>1996</v>
      </c>
    </row>
    <row r="1285" spans="1:13" s="255" customFormat="1" ht="39.6" x14ac:dyDescent="0.25">
      <c r="B1285" s="155">
        <v>1328</v>
      </c>
      <c r="C1285" s="70" t="s">
        <v>229</v>
      </c>
      <c r="D1285" s="87" t="s">
        <v>161</v>
      </c>
      <c r="E1285" s="69" t="s">
        <v>1993</v>
      </c>
      <c r="F1285" s="70" t="s">
        <v>1998</v>
      </c>
      <c r="G1285" s="69" t="s">
        <v>166</v>
      </c>
      <c r="H1285" s="229">
        <v>700000</v>
      </c>
      <c r="I1285" s="69" t="s">
        <v>167</v>
      </c>
      <c r="J1285" s="69">
        <v>5013</v>
      </c>
      <c r="K1285" s="69">
        <v>51140115</v>
      </c>
      <c r="L1285" s="69" t="s">
        <v>1995</v>
      </c>
      <c r="M1285" s="230" t="s">
        <v>1996</v>
      </c>
    </row>
    <row r="1286" spans="1:13" s="255" customFormat="1" ht="118.8" x14ac:dyDescent="0.25">
      <c r="B1286" s="155">
        <v>1329</v>
      </c>
      <c r="C1286" s="70" t="s">
        <v>229</v>
      </c>
      <c r="D1286" s="87" t="s">
        <v>161</v>
      </c>
      <c r="E1286" s="69" t="s">
        <v>1990</v>
      </c>
      <c r="F1286" s="70" t="s">
        <v>1999</v>
      </c>
      <c r="G1286" s="69" t="s">
        <v>166</v>
      </c>
      <c r="H1286" s="229">
        <v>1000000</v>
      </c>
      <c r="I1286" s="69" t="s">
        <v>167</v>
      </c>
      <c r="J1286" s="69">
        <v>5013</v>
      </c>
      <c r="K1286" s="69">
        <v>51140137</v>
      </c>
      <c r="L1286" s="69" t="s">
        <v>2000</v>
      </c>
      <c r="M1286" s="230" t="s">
        <v>1990</v>
      </c>
    </row>
    <row r="1287" spans="1:13" s="255" customFormat="1" ht="39.6" x14ac:dyDescent="0.25">
      <c r="B1287" s="155">
        <v>1330</v>
      </c>
      <c r="C1287" s="70" t="s">
        <v>333</v>
      </c>
      <c r="D1287" s="87" t="s">
        <v>161</v>
      </c>
      <c r="E1287" s="70" t="s">
        <v>1204</v>
      </c>
      <c r="F1287" s="70" t="s">
        <v>2001</v>
      </c>
      <c r="G1287" s="69">
        <v>1</v>
      </c>
      <c r="H1287" s="232">
        <v>588240</v>
      </c>
      <c r="I1287" s="69" t="s">
        <v>167</v>
      </c>
      <c r="J1287" s="69">
        <v>3461101</v>
      </c>
      <c r="K1287" s="69">
        <v>51011401</v>
      </c>
      <c r="L1287" s="69" t="s">
        <v>250</v>
      </c>
      <c r="M1287" s="81" t="s">
        <v>1204</v>
      </c>
    </row>
    <row r="1288" spans="1:13" s="255" customFormat="1" ht="66" x14ac:dyDescent="0.25">
      <c r="B1288" s="155">
        <v>1331</v>
      </c>
      <c r="C1288" s="70" t="s">
        <v>333</v>
      </c>
      <c r="D1288" s="87" t="s">
        <v>161</v>
      </c>
      <c r="E1288" s="70" t="s">
        <v>1204</v>
      </c>
      <c r="F1288" s="70" t="s">
        <v>2002</v>
      </c>
      <c r="G1288" s="69">
        <v>3</v>
      </c>
      <c r="H1288" s="232">
        <v>300000</v>
      </c>
      <c r="I1288" s="69" t="s">
        <v>167</v>
      </c>
      <c r="J1288" s="69">
        <v>3461102</v>
      </c>
      <c r="K1288" s="69">
        <v>51110101</v>
      </c>
      <c r="L1288" s="69" t="s">
        <v>250</v>
      </c>
      <c r="M1288" s="81" t="s">
        <v>1204</v>
      </c>
    </row>
    <row r="1289" spans="1:13" s="255" customFormat="1" ht="52.8" x14ac:dyDescent="0.25">
      <c r="B1289" s="155">
        <v>1332</v>
      </c>
      <c r="C1289" s="70" t="s">
        <v>333</v>
      </c>
      <c r="D1289" s="87" t="s">
        <v>161</v>
      </c>
      <c r="E1289" s="70" t="s">
        <v>1204</v>
      </c>
      <c r="F1289" s="70" t="s">
        <v>2003</v>
      </c>
      <c r="G1289" s="69">
        <v>3</v>
      </c>
      <c r="H1289" s="232">
        <v>1844400</v>
      </c>
      <c r="I1289" s="69" t="s">
        <v>167</v>
      </c>
      <c r="J1289" s="69">
        <v>3461102</v>
      </c>
      <c r="K1289" s="69">
        <v>51110102</v>
      </c>
      <c r="L1289" s="69" t="s">
        <v>250</v>
      </c>
      <c r="M1289" s="81" t="s">
        <v>1204</v>
      </c>
    </row>
    <row r="1290" spans="1:13" s="255" customFormat="1" ht="52.8" x14ac:dyDescent="0.25">
      <c r="B1290" s="155">
        <v>1333</v>
      </c>
      <c r="C1290" s="70" t="s">
        <v>333</v>
      </c>
      <c r="D1290" s="87" t="s">
        <v>161</v>
      </c>
      <c r="E1290" s="70"/>
      <c r="F1290" s="70" t="s">
        <v>2004</v>
      </c>
      <c r="G1290" s="69"/>
      <c r="H1290" s="232">
        <v>298000</v>
      </c>
      <c r="I1290" s="69" t="s">
        <v>167</v>
      </c>
      <c r="J1290" s="69">
        <v>3461102</v>
      </c>
      <c r="K1290" s="69">
        <v>51110103</v>
      </c>
      <c r="L1290" s="69"/>
      <c r="M1290" s="81"/>
    </row>
    <row r="1291" spans="1:13" s="255" customFormat="1" ht="52.8" x14ac:dyDescent="0.25">
      <c r="B1291" s="155">
        <v>1334</v>
      </c>
      <c r="C1291" s="70" t="s">
        <v>333</v>
      </c>
      <c r="D1291" s="87" t="s">
        <v>161</v>
      </c>
      <c r="E1291" s="70" t="s">
        <v>1204</v>
      </c>
      <c r="F1291" s="70" t="s">
        <v>2005</v>
      </c>
      <c r="G1291" s="69">
        <v>15</v>
      </c>
      <c r="H1291" s="232">
        <v>350000</v>
      </c>
      <c r="I1291" s="69" t="s">
        <v>167</v>
      </c>
      <c r="J1291" s="69">
        <v>3461102</v>
      </c>
      <c r="K1291" s="69">
        <v>51140102</v>
      </c>
      <c r="L1291" s="69" t="s">
        <v>250</v>
      </c>
      <c r="M1291" s="81" t="s">
        <v>1204</v>
      </c>
    </row>
    <row r="1292" spans="1:13" s="255" customFormat="1" ht="66" x14ac:dyDescent="0.25">
      <c r="B1292" s="155">
        <v>1335</v>
      </c>
      <c r="C1292" s="70" t="s">
        <v>229</v>
      </c>
      <c r="D1292" s="87" t="s">
        <v>161</v>
      </c>
      <c r="E1292" s="70"/>
      <c r="F1292" s="70" t="s">
        <v>2006</v>
      </c>
      <c r="G1292" s="69"/>
      <c r="H1292" s="232">
        <v>1000000</v>
      </c>
      <c r="I1292" s="69" t="s">
        <v>167</v>
      </c>
      <c r="J1292" s="69">
        <v>3461102</v>
      </c>
      <c r="K1292" s="69">
        <v>51140127</v>
      </c>
      <c r="L1292" s="69"/>
      <c r="M1292" s="81"/>
    </row>
    <row r="1293" spans="1:13" s="255" customFormat="1" ht="52.8" x14ac:dyDescent="0.25">
      <c r="B1293" s="155">
        <v>1336</v>
      </c>
      <c r="C1293" s="94" t="s">
        <v>333</v>
      </c>
      <c r="D1293" s="87" t="s">
        <v>161</v>
      </c>
      <c r="E1293" s="70" t="s">
        <v>1204</v>
      </c>
      <c r="F1293" s="94" t="s">
        <v>2007</v>
      </c>
      <c r="G1293" s="77">
        <v>10</v>
      </c>
      <c r="H1293" s="233">
        <v>150000</v>
      </c>
      <c r="I1293" s="69" t="s">
        <v>167</v>
      </c>
      <c r="J1293" s="69">
        <v>3461102</v>
      </c>
      <c r="K1293" s="77">
        <v>51140137</v>
      </c>
      <c r="L1293" s="77" t="s">
        <v>250</v>
      </c>
      <c r="M1293" s="77" t="s">
        <v>1204</v>
      </c>
    </row>
    <row r="1294" spans="1:13" s="255" customFormat="1" ht="52.8" x14ac:dyDescent="0.25">
      <c r="B1294" s="155">
        <v>1337</v>
      </c>
      <c r="C1294" s="94" t="s">
        <v>2008</v>
      </c>
      <c r="D1294" s="87" t="s">
        <v>161</v>
      </c>
      <c r="E1294" s="70"/>
      <c r="F1294" s="70" t="s">
        <v>2009</v>
      </c>
      <c r="G1294" s="77"/>
      <c r="H1294" s="233">
        <v>3807250</v>
      </c>
      <c r="I1294" s="69" t="s">
        <v>167</v>
      </c>
      <c r="J1294" s="69">
        <v>3461102</v>
      </c>
      <c r="K1294" s="77">
        <v>51140145</v>
      </c>
      <c r="L1294" s="77" t="s">
        <v>250</v>
      </c>
      <c r="M1294" s="77"/>
    </row>
    <row r="1295" spans="1:13" s="250" customFormat="1" ht="113.25" customHeight="1" x14ac:dyDescent="0.3">
      <c r="A1295" s="247"/>
      <c r="B1295" s="155">
        <v>1338</v>
      </c>
      <c r="C1295" s="70" t="s">
        <v>333</v>
      </c>
      <c r="D1295" s="87" t="s">
        <v>161</v>
      </c>
      <c r="E1295" s="70" t="s">
        <v>2458</v>
      </c>
      <c r="F1295" s="70" t="s">
        <v>2459</v>
      </c>
      <c r="G1295" s="69"/>
      <c r="H1295" s="232">
        <v>433412588</v>
      </c>
      <c r="I1295" s="69"/>
      <c r="J1295" s="69">
        <v>90301</v>
      </c>
      <c r="K1295" s="69">
        <v>51140105</v>
      </c>
      <c r="L1295" s="69" t="s">
        <v>216</v>
      </c>
      <c r="M1295" s="102" t="s">
        <v>2458</v>
      </c>
    </row>
    <row r="1296" spans="1:13" s="250" customFormat="1" ht="110.25" customHeight="1" x14ac:dyDescent="0.3">
      <c r="A1296" s="247"/>
      <c r="B1296" s="155">
        <v>1339</v>
      </c>
      <c r="C1296" s="70" t="s">
        <v>333</v>
      </c>
      <c r="D1296" s="87" t="s">
        <v>161</v>
      </c>
      <c r="E1296" s="70" t="s">
        <v>2458</v>
      </c>
      <c r="F1296" s="70" t="s">
        <v>1471</v>
      </c>
      <c r="G1296" s="69"/>
      <c r="H1296" s="232">
        <v>4170000</v>
      </c>
      <c r="I1296" s="69" t="s">
        <v>167</v>
      </c>
      <c r="J1296" s="69">
        <v>903</v>
      </c>
      <c r="K1296" s="69">
        <v>51010601</v>
      </c>
      <c r="L1296" s="69" t="s">
        <v>250</v>
      </c>
      <c r="M1296" s="70" t="s">
        <v>2458</v>
      </c>
    </row>
    <row r="1297" spans="1:13" s="250" customFormat="1" ht="110.25" customHeight="1" x14ac:dyDescent="0.3">
      <c r="A1297" s="247"/>
      <c r="B1297" s="155">
        <v>1340</v>
      </c>
      <c r="C1297" s="70" t="s">
        <v>333</v>
      </c>
      <c r="D1297" s="87" t="s">
        <v>161</v>
      </c>
      <c r="E1297" s="70" t="s">
        <v>2458</v>
      </c>
      <c r="F1297" s="70" t="s">
        <v>2001</v>
      </c>
      <c r="G1297" s="69"/>
      <c r="H1297" s="232">
        <v>5800000</v>
      </c>
      <c r="I1297" s="69" t="s">
        <v>167</v>
      </c>
      <c r="J1297" s="69">
        <v>903</v>
      </c>
      <c r="K1297" s="69">
        <v>51011401</v>
      </c>
      <c r="L1297" s="69" t="s">
        <v>250</v>
      </c>
      <c r="M1297" s="70" t="s">
        <v>2458</v>
      </c>
    </row>
    <row r="1298" spans="1:13" s="250" customFormat="1" ht="110.25" customHeight="1" x14ac:dyDescent="0.3">
      <c r="A1298" s="247"/>
      <c r="B1298" s="155">
        <v>1341</v>
      </c>
      <c r="C1298" s="70" t="s">
        <v>2460</v>
      </c>
      <c r="D1298" s="87" t="s">
        <v>161</v>
      </c>
      <c r="E1298" s="70" t="s">
        <v>2458</v>
      </c>
      <c r="F1298" s="70" t="s">
        <v>2461</v>
      </c>
      <c r="G1298" s="69">
        <v>10</v>
      </c>
      <c r="H1298" s="232">
        <v>1897600</v>
      </c>
      <c r="I1298" s="69" t="s">
        <v>167</v>
      </c>
      <c r="J1298" s="69">
        <v>903</v>
      </c>
      <c r="K1298" s="69">
        <v>51020101</v>
      </c>
      <c r="L1298" s="69" t="s">
        <v>2462</v>
      </c>
      <c r="M1298" s="70" t="s">
        <v>2458</v>
      </c>
    </row>
    <row r="1299" spans="1:13" s="250" customFormat="1" ht="127.5" customHeight="1" x14ac:dyDescent="0.3">
      <c r="A1299" s="247"/>
      <c r="B1299" s="155">
        <v>1342</v>
      </c>
      <c r="C1299" s="70" t="s">
        <v>333</v>
      </c>
      <c r="D1299" s="87" t="s">
        <v>161</v>
      </c>
      <c r="E1299" s="70" t="s">
        <v>2463</v>
      </c>
      <c r="F1299" s="70" t="s">
        <v>2464</v>
      </c>
      <c r="G1299" s="69">
        <v>4</v>
      </c>
      <c r="H1299" s="232">
        <v>5800000</v>
      </c>
      <c r="I1299" s="69" t="s">
        <v>167</v>
      </c>
      <c r="J1299" s="69">
        <v>903</v>
      </c>
      <c r="K1299" s="69">
        <v>51060205</v>
      </c>
      <c r="L1299" s="69" t="s">
        <v>2462</v>
      </c>
      <c r="M1299" s="70" t="s">
        <v>2463</v>
      </c>
    </row>
    <row r="1300" spans="1:13" s="250" customFormat="1" ht="72" customHeight="1" x14ac:dyDescent="0.3">
      <c r="A1300" s="247"/>
      <c r="B1300" s="155">
        <v>1343</v>
      </c>
      <c r="C1300" s="70" t="s">
        <v>229</v>
      </c>
      <c r="D1300" s="87" t="s">
        <v>161</v>
      </c>
      <c r="E1300" s="70" t="s">
        <v>2465</v>
      </c>
      <c r="F1300" s="70" t="s">
        <v>2466</v>
      </c>
      <c r="G1300" s="69"/>
      <c r="H1300" s="232">
        <v>1224000</v>
      </c>
      <c r="I1300" s="69" t="s">
        <v>167</v>
      </c>
      <c r="J1300" s="69">
        <v>903</v>
      </c>
      <c r="K1300" s="69">
        <v>51090102</v>
      </c>
      <c r="L1300" s="69" t="s">
        <v>2462</v>
      </c>
      <c r="M1300" s="70" t="s">
        <v>2465</v>
      </c>
    </row>
    <row r="1301" spans="1:13" s="250" customFormat="1" ht="66" customHeight="1" x14ac:dyDescent="0.3">
      <c r="A1301" s="247"/>
      <c r="B1301" s="155">
        <v>1344</v>
      </c>
      <c r="C1301" s="70" t="s">
        <v>229</v>
      </c>
      <c r="D1301" s="87" t="s">
        <v>161</v>
      </c>
      <c r="E1301" s="70" t="s">
        <v>1578</v>
      </c>
      <c r="F1301" s="70" t="s">
        <v>2467</v>
      </c>
      <c r="G1301" s="69">
        <v>1</v>
      </c>
      <c r="H1301" s="232">
        <v>2000000</v>
      </c>
      <c r="I1301" s="69" t="s">
        <v>167</v>
      </c>
      <c r="J1301" s="69">
        <v>903</v>
      </c>
      <c r="K1301" s="69">
        <v>51090104</v>
      </c>
      <c r="L1301" s="69" t="s">
        <v>2462</v>
      </c>
      <c r="M1301" s="70" t="s">
        <v>1578</v>
      </c>
    </row>
    <row r="1302" spans="1:13" s="250" customFormat="1" ht="50.25" customHeight="1" x14ac:dyDescent="0.3">
      <c r="A1302" s="247"/>
      <c r="B1302" s="155">
        <v>1345</v>
      </c>
      <c r="C1302" s="70" t="s">
        <v>229</v>
      </c>
      <c r="D1302" s="87" t="s">
        <v>161</v>
      </c>
      <c r="E1302" s="70" t="s">
        <v>1578</v>
      </c>
      <c r="F1302" s="70" t="s">
        <v>2468</v>
      </c>
      <c r="G1302" s="69">
        <v>1</v>
      </c>
      <c r="H1302" s="232">
        <v>4000000</v>
      </c>
      <c r="I1302" s="69" t="s">
        <v>167</v>
      </c>
      <c r="J1302" s="69">
        <v>903</v>
      </c>
      <c r="K1302" s="69">
        <v>51090107</v>
      </c>
      <c r="L1302" s="69" t="s">
        <v>2462</v>
      </c>
      <c r="M1302" s="70" t="s">
        <v>1578</v>
      </c>
    </row>
    <row r="1303" spans="1:13" s="250" customFormat="1" ht="72.75" customHeight="1" x14ac:dyDescent="0.3">
      <c r="A1303" s="247"/>
      <c r="B1303" s="155">
        <v>1346</v>
      </c>
      <c r="C1303" s="70" t="s">
        <v>333</v>
      </c>
      <c r="D1303" s="87" t="s">
        <v>161</v>
      </c>
      <c r="E1303" s="70" t="s">
        <v>2458</v>
      </c>
      <c r="F1303" s="70" t="s">
        <v>2002</v>
      </c>
      <c r="G1303" s="69"/>
      <c r="H1303" s="232">
        <v>10500000</v>
      </c>
      <c r="I1303" s="69" t="s">
        <v>167</v>
      </c>
      <c r="J1303" s="69">
        <v>903</v>
      </c>
      <c r="K1303" s="69">
        <v>51110101</v>
      </c>
      <c r="L1303" s="69" t="s">
        <v>250</v>
      </c>
      <c r="M1303" s="70" t="s">
        <v>2458</v>
      </c>
    </row>
    <row r="1304" spans="1:13" s="250" customFormat="1" ht="67.5" customHeight="1" x14ac:dyDescent="0.3">
      <c r="A1304" s="247"/>
      <c r="B1304" s="155">
        <v>1347</v>
      </c>
      <c r="C1304" s="70" t="s">
        <v>333</v>
      </c>
      <c r="D1304" s="87" t="s">
        <v>161</v>
      </c>
      <c r="E1304" s="70" t="s">
        <v>2458</v>
      </c>
      <c r="F1304" s="70" t="s">
        <v>2003</v>
      </c>
      <c r="G1304" s="69"/>
      <c r="H1304" s="232">
        <v>18000000</v>
      </c>
      <c r="I1304" s="69" t="s">
        <v>167</v>
      </c>
      <c r="J1304" s="69">
        <v>903</v>
      </c>
      <c r="K1304" s="69">
        <v>51110102</v>
      </c>
      <c r="L1304" s="69" t="s">
        <v>250</v>
      </c>
      <c r="M1304" s="70" t="s">
        <v>2458</v>
      </c>
    </row>
    <row r="1305" spans="1:13" s="250" customFormat="1" ht="62.25" customHeight="1" x14ac:dyDescent="0.3">
      <c r="A1305" s="247"/>
      <c r="B1305" s="155">
        <v>1348</v>
      </c>
      <c r="C1305" s="70" t="s">
        <v>333</v>
      </c>
      <c r="D1305" s="87" t="s">
        <v>161</v>
      </c>
      <c r="E1305" s="70" t="s">
        <v>2458</v>
      </c>
      <c r="F1305" s="70" t="s">
        <v>2469</v>
      </c>
      <c r="G1305" s="69"/>
      <c r="H1305" s="232">
        <v>8000000</v>
      </c>
      <c r="I1305" s="69" t="s">
        <v>167</v>
      </c>
      <c r="J1305" s="69">
        <v>903</v>
      </c>
      <c r="K1305" s="69">
        <v>51110103</v>
      </c>
      <c r="L1305" s="69" t="s">
        <v>250</v>
      </c>
      <c r="M1305" s="70" t="s">
        <v>2458</v>
      </c>
    </row>
    <row r="1306" spans="1:13" s="250" customFormat="1" ht="76.5" customHeight="1" x14ac:dyDescent="0.3">
      <c r="A1306" s="247"/>
      <c r="B1306" s="155">
        <v>1349</v>
      </c>
      <c r="C1306" s="70" t="s">
        <v>333</v>
      </c>
      <c r="D1306" s="87" t="s">
        <v>161</v>
      </c>
      <c r="E1306" s="70" t="s">
        <v>2458</v>
      </c>
      <c r="F1306" s="70" t="s">
        <v>2005</v>
      </c>
      <c r="G1306" s="69"/>
      <c r="H1306" s="232">
        <v>6000000</v>
      </c>
      <c r="I1306" s="69" t="s">
        <v>167</v>
      </c>
      <c r="J1306" s="69">
        <v>903</v>
      </c>
      <c r="K1306" s="69">
        <v>51140102</v>
      </c>
      <c r="L1306" s="69" t="s">
        <v>250</v>
      </c>
      <c r="M1306" s="70" t="s">
        <v>2458</v>
      </c>
    </row>
    <row r="1307" spans="1:13" s="250" customFormat="1" ht="40.5" customHeight="1" x14ac:dyDescent="0.3">
      <c r="A1307" s="247"/>
      <c r="B1307" s="155">
        <v>1350</v>
      </c>
      <c r="C1307" s="70" t="s">
        <v>333</v>
      </c>
      <c r="D1307" s="87" t="s">
        <v>161</v>
      </c>
      <c r="E1307" s="70" t="s">
        <v>2458</v>
      </c>
      <c r="F1307" s="70" t="s">
        <v>2470</v>
      </c>
      <c r="G1307" s="69">
        <v>10</v>
      </c>
      <c r="H1307" s="232">
        <v>2040000</v>
      </c>
      <c r="I1307" s="69" t="s">
        <v>167</v>
      </c>
      <c r="J1307" s="69">
        <v>903</v>
      </c>
      <c r="K1307" s="69">
        <v>51140105</v>
      </c>
      <c r="L1307" s="69" t="s">
        <v>250</v>
      </c>
      <c r="M1307" s="70" t="s">
        <v>2458</v>
      </c>
    </row>
    <row r="1308" spans="1:13" s="250" customFormat="1" ht="83.25" customHeight="1" x14ac:dyDescent="0.3">
      <c r="A1308" s="247"/>
      <c r="B1308" s="155">
        <v>1351</v>
      </c>
      <c r="C1308" s="70" t="s">
        <v>333</v>
      </c>
      <c r="D1308" s="87" t="s">
        <v>161</v>
      </c>
      <c r="E1308" s="70" t="s">
        <v>2458</v>
      </c>
      <c r="F1308" s="70" t="s">
        <v>2471</v>
      </c>
      <c r="G1308" s="69"/>
      <c r="H1308" s="232">
        <v>510000</v>
      </c>
      <c r="I1308" s="69" t="s">
        <v>167</v>
      </c>
      <c r="J1308" s="69">
        <v>903</v>
      </c>
      <c r="K1308" s="69">
        <v>51140107</v>
      </c>
      <c r="L1308" s="69" t="s">
        <v>250</v>
      </c>
      <c r="M1308" s="70" t="s">
        <v>2458</v>
      </c>
    </row>
    <row r="1309" spans="1:13" s="250" customFormat="1" ht="48.75" customHeight="1" x14ac:dyDescent="0.3">
      <c r="A1309" s="247"/>
      <c r="B1309" s="155">
        <v>1352</v>
      </c>
      <c r="C1309" s="70" t="s">
        <v>229</v>
      </c>
      <c r="D1309" s="87" t="s">
        <v>161</v>
      </c>
      <c r="E1309" s="70" t="s">
        <v>2472</v>
      </c>
      <c r="F1309" s="70" t="s">
        <v>2473</v>
      </c>
      <c r="G1309" s="69"/>
      <c r="H1309" s="232">
        <v>4000000</v>
      </c>
      <c r="I1309" s="69" t="s">
        <v>167</v>
      </c>
      <c r="J1309" s="69">
        <v>903</v>
      </c>
      <c r="K1309" s="69">
        <v>51140127</v>
      </c>
      <c r="L1309" s="69" t="s">
        <v>2462</v>
      </c>
      <c r="M1309" s="70" t="s">
        <v>2472</v>
      </c>
    </row>
    <row r="1310" spans="1:13" s="250" customFormat="1" ht="84.75" customHeight="1" x14ac:dyDescent="0.3">
      <c r="A1310" s="247"/>
      <c r="B1310" s="155">
        <v>1353</v>
      </c>
      <c r="C1310" s="70" t="s">
        <v>333</v>
      </c>
      <c r="D1310" s="87" t="s">
        <v>161</v>
      </c>
      <c r="E1310" s="70" t="s">
        <v>2474</v>
      </c>
      <c r="F1310" s="70" t="s">
        <v>2475</v>
      </c>
      <c r="G1310" s="69">
        <v>4</v>
      </c>
      <c r="H1310" s="232">
        <v>2448000</v>
      </c>
      <c r="I1310" s="69" t="s">
        <v>167</v>
      </c>
      <c r="J1310" s="69">
        <v>903</v>
      </c>
      <c r="K1310" s="69">
        <v>51140129</v>
      </c>
      <c r="L1310" s="69" t="s">
        <v>250</v>
      </c>
      <c r="M1310" s="70" t="s">
        <v>2474</v>
      </c>
    </row>
    <row r="1311" spans="1:13" s="246" customFormat="1" ht="66.75" customHeight="1" x14ac:dyDescent="0.25">
      <c r="B1311" s="155">
        <v>1354</v>
      </c>
      <c r="C1311" s="70" t="s">
        <v>333</v>
      </c>
      <c r="D1311" s="87" t="s">
        <v>161</v>
      </c>
      <c r="E1311" s="70" t="s">
        <v>2458</v>
      </c>
      <c r="F1311" s="106" t="s">
        <v>2476</v>
      </c>
      <c r="G1311" s="183"/>
      <c r="H1311" s="232">
        <v>500000</v>
      </c>
      <c r="I1311" s="69" t="s">
        <v>167</v>
      </c>
      <c r="J1311" s="81">
        <v>903</v>
      </c>
      <c r="K1311" s="81">
        <v>51140130</v>
      </c>
      <c r="L1311" s="81" t="s">
        <v>250</v>
      </c>
      <c r="M1311" s="70" t="s">
        <v>2458</v>
      </c>
    </row>
    <row r="1312" spans="1:13" s="246" customFormat="1" ht="81" customHeight="1" x14ac:dyDescent="0.25">
      <c r="B1312" s="155">
        <v>1355</v>
      </c>
      <c r="C1312" s="70" t="s">
        <v>229</v>
      </c>
      <c r="D1312" s="87" t="s">
        <v>161</v>
      </c>
      <c r="E1312" s="70" t="s">
        <v>1374</v>
      </c>
      <c r="F1312" s="107" t="s">
        <v>2477</v>
      </c>
      <c r="G1312" s="77">
        <v>1</v>
      </c>
      <c r="H1312" s="232">
        <v>2550000</v>
      </c>
      <c r="I1312" s="69" t="s">
        <v>167</v>
      </c>
      <c r="J1312" s="77">
        <v>903</v>
      </c>
      <c r="K1312" s="77">
        <v>51140132</v>
      </c>
      <c r="L1312" s="69" t="s">
        <v>2462</v>
      </c>
      <c r="M1312" s="70" t="s">
        <v>1374</v>
      </c>
    </row>
    <row r="1313" spans="2:13" s="246" customFormat="1" ht="40.5" customHeight="1" x14ac:dyDescent="0.25">
      <c r="B1313" s="155">
        <v>1356</v>
      </c>
      <c r="C1313" s="70" t="s">
        <v>229</v>
      </c>
      <c r="D1313" s="87" t="s">
        <v>161</v>
      </c>
      <c r="E1313" s="70" t="s">
        <v>2478</v>
      </c>
      <c r="F1313" s="70" t="s">
        <v>2479</v>
      </c>
      <c r="G1313" s="77"/>
      <c r="H1313" s="232">
        <v>1000000</v>
      </c>
      <c r="I1313" s="69" t="s">
        <v>167</v>
      </c>
      <c r="J1313" s="77">
        <v>903</v>
      </c>
      <c r="K1313" s="77">
        <v>51140133</v>
      </c>
      <c r="L1313" s="69" t="s">
        <v>2462</v>
      </c>
      <c r="M1313" s="70" t="s">
        <v>2478</v>
      </c>
    </row>
    <row r="1314" spans="2:13" s="246" customFormat="1" ht="66.75" customHeight="1" x14ac:dyDescent="0.25">
      <c r="B1314" s="155">
        <v>1357</v>
      </c>
      <c r="C1314" s="70" t="s">
        <v>333</v>
      </c>
      <c r="D1314" s="87" t="s">
        <v>161</v>
      </c>
      <c r="E1314" s="70" t="s">
        <v>2458</v>
      </c>
      <c r="F1314" s="94" t="s">
        <v>2007</v>
      </c>
      <c r="G1314" s="77"/>
      <c r="H1314" s="233">
        <v>2500000</v>
      </c>
      <c r="I1314" s="69" t="s">
        <v>167</v>
      </c>
      <c r="J1314" s="77">
        <v>903</v>
      </c>
      <c r="K1314" s="77">
        <v>51140137</v>
      </c>
      <c r="L1314" s="77" t="s">
        <v>250</v>
      </c>
      <c r="M1314" s="70" t="s">
        <v>2458</v>
      </c>
    </row>
    <row r="1315" spans="2:13" s="246" customFormat="1" ht="103.5" customHeight="1" x14ac:dyDescent="0.25">
      <c r="B1315" s="155">
        <v>1358</v>
      </c>
      <c r="C1315" s="70" t="s">
        <v>229</v>
      </c>
      <c r="D1315" s="87" t="s">
        <v>161</v>
      </c>
      <c r="E1315" s="70" t="s">
        <v>1372</v>
      </c>
      <c r="F1315" s="94" t="s">
        <v>2480</v>
      </c>
      <c r="G1315" s="77">
        <v>2</v>
      </c>
      <c r="H1315" s="233">
        <v>750000</v>
      </c>
      <c r="I1315" s="69" t="s">
        <v>167</v>
      </c>
      <c r="J1315" s="77">
        <v>903</v>
      </c>
      <c r="K1315" s="77">
        <v>51140144</v>
      </c>
      <c r="L1315" s="69" t="s">
        <v>2462</v>
      </c>
      <c r="M1315" s="70" t="s">
        <v>1372</v>
      </c>
    </row>
    <row r="1316" spans="2:13" s="246" customFormat="1" ht="40.5" customHeight="1" x14ac:dyDescent="0.25">
      <c r="B1316" s="155">
        <v>1359</v>
      </c>
      <c r="C1316" s="70" t="s">
        <v>2481</v>
      </c>
      <c r="D1316" s="87" t="s">
        <v>161</v>
      </c>
      <c r="E1316" s="70" t="s">
        <v>2478</v>
      </c>
      <c r="F1316" s="94" t="s">
        <v>1028</v>
      </c>
      <c r="G1316" s="77"/>
      <c r="H1316" s="233">
        <v>1004798</v>
      </c>
      <c r="I1316" s="69" t="s">
        <v>167</v>
      </c>
      <c r="J1316" s="77">
        <v>903</v>
      </c>
      <c r="K1316" s="77">
        <v>51140145</v>
      </c>
      <c r="L1316" s="69" t="s">
        <v>2462</v>
      </c>
      <c r="M1316" s="70" t="s">
        <v>2478</v>
      </c>
    </row>
    <row r="1317" spans="2:13" s="246" customFormat="1" ht="165" customHeight="1" x14ac:dyDescent="0.25">
      <c r="B1317" s="155">
        <v>1360</v>
      </c>
      <c r="C1317" s="94" t="s">
        <v>2481</v>
      </c>
      <c r="D1317" s="87" t="s">
        <v>161</v>
      </c>
      <c r="E1317" s="70" t="s">
        <v>1491</v>
      </c>
      <c r="F1317" s="94" t="s">
        <v>2482</v>
      </c>
      <c r="G1317" s="69">
        <v>1</v>
      </c>
      <c r="H1317" s="232">
        <v>4400000</v>
      </c>
      <c r="I1317" s="69" t="s">
        <v>167</v>
      </c>
      <c r="J1317" s="69">
        <v>903</v>
      </c>
      <c r="K1317" s="69">
        <v>51170101</v>
      </c>
      <c r="L1317" s="69" t="s">
        <v>250</v>
      </c>
      <c r="M1317" s="70" t="s">
        <v>1491</v>
      </c>
    </row>
    <row r="1318" spans="2:13" s="255" customFormat="1" ht="26.4" x14ac:dyDescent="0.25">
      <c r="B1318" s="155">
        <v>1361</v>
      </c>
      <c r="C1318" s="70" t="s">
        <v>1760</v>
      </c>
      <c r="D1318" s="87" t="s">
        <v>161</v>
      </c>
      <c r="E1318" s="70" t="s">
        <v>361</v>
      </c>
      <c r="F1318" s="70" t="s">
        <v>2010</v>
      </c>
      <c r="G1318" s="70">
        <v>20</v>
      </c>
      <c r="H1318" s="234">
        <v>900000</v>
      </c>
      <c r="I1318" s="69" t="s">
        <v>1661</v>
      </c>
      <c r="J1318" s="69">
        <v>107</v>
      </c>
      <c r="K1318" s="69">
        <v>51140148</v>
      </c>
      <c r="L1318" s="69" t="s">
        <v>2011</v>
      </c>
      <c r="M1318" s="102" t="s">
        <v>643</v>
      </c>
    </row>
    <row r="1319" spans="2:13" s="255" customFormat="1" ht="26.4" x14ac:dyDescent="0.25">
      <c r="B1319" s="155">
        <v>1362</v>
      </c>
      <c r="C1319" s="70" t="s">
        <v>1760</v>
      </c>
      <c r="D1319" s="87" t="s">
        <v>161</v>
      </c>
      <c r="E1319" s="70" t="s">
        <v>361</v>
      </c>
      <c r="F1319" s="108" t="s">
        <v>2012</v>
      </c>
      <c r="G1319" s="79">
        <v>3000</v>
      </c>
      <c r="H1319" s="234">
        <v>3500</v>
      </c>
      <c r="I1319" s="69" t="s">
        <v>1661</v>
      </c>
      <c r="J1319" s="69">
        <v>107</v>
      </c>
      <c r="K1319" s="69">
        <v>51140148</v>
      </c>
      <c r="L1319" s="69" t="s">
        <v>2011</v>
      </c>
      <c r="M1319" s="102" t="s">
        <v>643</v>
      </c>
    </row>
    <row r="1320" spans="2:13" s="255" customFormat="1" ht="26.4" x14ac:dyDescent="0.25">
      <c r="B1320" s="155">
        <v>1363</v>
      </c>
      <c r="C1320" s="70" t="s">
        <v>1760</v>
      </c>
      <c r="D1320" s="87" t="s">
        <v>161</v>
      </c>
      <c r="E1320" s="108" t="s">
        <v>330</v>
      </c>
      <c r="F1320" s="108" t="s">
        <v>2013</v>
      </c>
      <c r="G1320" s="79">
        <v>3000</v>
      </c>
      <c r="H1320" s="234">
        <v>250</v>
      </c>
      <c r="I1320" s="69" t="s">
        <v>1661</v>
      </c>
      <c r="J1320" s="69">
        <v>107</v>
      </c>
      <c r="K1320" s="69">
        <v>51140148</v>
      </c>
      <c r="L1320" s="69" t="s">
        <v>2011</v>
      </c>
      <c r="M1320" s="102" t="s">
        <v>643</v>
      </c>
    </row>
    <row r="1321" spans="2:13" s="255" customFormat="1" ht="26.4" x14ac:dyDescent="0.25">
      <c r="B1321" s="155">
        <v>1364</v>
      </c>
      <c r="C1321" s="70" t="s">
        <v>1760</v>
      </c>
      <c r="D1321" s="87" t="s">
        <v>161</v>
      </c>
      <c r="E1321" s="108" t="s">
        <v>330</v>
      </c>
      <c r="F1321" s="108" t="s">
        <v>2014</v>
      </c>
      <c r="G1321" s="79">
        <v>3000</v>
      </c>
      <c r="H1321" s="234">
        <v>100</v>
      </c>
      <c r="I1321" s="69" t="s">
        <v>1661</v>
      </c>
      <c r="J1321" s="69">
        <v>107</v>
      </c>
      <c r="K1321" s="69">
        <v>51140148</v>
      </c>
      <c r="L1321" s="69" t="s">
        <v>2011</v>
      </c>
      <c r="M1321" s="102" t="s">
        <v>643</v>
      </c>
    </row>
    <row r="1322" spans="2:13" s="255" customFormat="1" ht="26.4" x14ac:dyDescent="0.25">
      <c r="B1322" s="155">
        <v>1365</v>
      </c>
      <c r="C1322" s="70" t="s">
        <v>1760</v>
      </c>
      <c r="D1322" s="87" t="s">
        <v>161</v>
      </c>
      <c r="E1322" s="108" t="s">
        <v>330</v>
      </c>
      <c r="F1322" s="108" t="s">
        <v>2015</v>
      </c>
      <c r="G1322" s="79">
        <v>3000</v>
      </c>
      <c r="H1322" s="234">
        <v>500</v>
      </c>
      <c r="I1322" s="69" t="s">
        <v>1661</v>
      </c>
      <c r="J1322" s="69">
        <v>107</v>
      </c>
      <c r="K1322" s="69">
        <v>51140148</v>
      </c>
      <c r="L1322" s="69" t="s">
        <v>2011</v>
      </c>
      <c r="M1322" s="102" t="s">
        <v>643</v>
      </c>
    </row>
    <row r="1323" spans="2:13" s="255" customFormat="1" ht="26.4" x14ac:dyDescent="0.25">
      <c r="B1323" s="155">
        <v>1366</v>
      </c>
      <c r="C1323" s="70" t="s">
        <v>1760</v>
      </c>
      <c r="D1323" s="87" t="s">
        <v>161</v>
      </c>
      <c r="E1323" s="108" t="s">
        <v>330</v>
      </c>
      <c r="F1323" s="108" t="s">
        <v>2016</v>
      </c>
      <c r="G1323" s="79">
        <v>3000</v>
      </c>
      <c r="H1323" s="234">
        <v>500</v>
      </c>
      <c r="I1323" s="69" t="s">
        <v>1661</v>
      </c>
      <c r="J1323" s="69">
        <v>107</v>
      </c>
      <c r="K1323" s="69">
        <v>51140148</v>
      </c>
      <c r="L1323" s="69" t="s">
        <v>2011</v>
      </c>
      <c r="M1323" s="102" t="s">
        <v>643</v>
      </c>
    </row>
    <row r="1324" spans="2:13" s="255" customFormat="1" ht="26.4" x14ac:dyDescent="0.25">
      <c r="B1324" s="155">
        <v>1367</v>
      </c>
      <c r="C1324" s="70" t="s">
        <v>1760</v>
      </c>
      <c r="D1324" s="87" t="s">
        <v>161</v>
      </c>
      <c r="E1324" s="70" t="s">
        <v>361</v>
      </c>
      <c r="F1324" s="108" t="s">
        <v>2017</v>
      </c>
      <c r="G1324" s="79">
        <v>3000</v>
      </c>
      <c r="H1324" s="234">
        <v>21000</v>
      </c>
      <c r="I1324" s="69" t="s">
        <v>1661</v>
      </c>
      <c r="J1324" s="69">
        <v>107</v>
      </c>
      <c r="K1324" s="69">
        <v>51140148</v>
      </c>
      <c r="L1324" s="69" t="s">
        <v>2011</v>
      </c>
      <c r="M1324" s="102" t="s">
        <v>643</v>
      </c>
    </row>
    <row r="1325" spans="2:13" s="255" customFormat="1" ht="39.6" x14ac:dyDescent="0.25">
      <c r="B1325" s="155">
        <v>1368</v>
      </c>
      <c r="C1325" s="70" t="s">
        <v>1760</v>
      </c>
      <c r="D1325" s="87" t="s">
        <v>161</v>
      </c>
      <c r="E1325" s="70" t="s">
        <v>361</v>
      </c>
      <c r="F1325" s="108" t="s">
        <v>2018</v>
      </c>
      <c r="G1325" s="79">
        <v>100</v>
      </c>
      <c r="H1325" s="234">
        <v>280000</v>
      </c>
      <c r="I1325" s="69" t="s">
        <v>1661</v>
      </c>
      <c r="J1325" s="69">
        <v>107</v>
      </c>
      <c r="K1325" s="69">
        <v>51140148</v>
      </c>
      <c r="L1325" s="69" t="s">
        <v>2011</v>
      </c>
      <c r="M1325" s="102" t="s">
        <v>643</v>
      </c>
    </row>
    <row r="1326" spans="2:13" s="255" customFormat="1" ht="26.4" x14ac:dyDescent="0.25">
      <c r="B1326" s="155">
        <v>1369</v>
      </c>
      <c r="C1326" s="70" t="s">
        <v>1760</v>
      </c>
      <c r="D1326" s="87" t="s">
        <v>161</v>
      </c>
      <c r="E1326" s="108" t="s">
        <v>319</v>
      </c>
      <c r="F1326" s="108" t="s">
        <v>2019</v>
      </c>
      <c r="G1326" s="79">
        <v>3000</v>
      </c>
      <c r="H1326" s="234">
        <v>13000</v>
      </c>
      <c r="I1326" s="69" t="s">
        <v>1661</v>
      </c>
      <c r="J1326" s="69">
        <v>107</v>
      </c>
      <c r="K1326" s="69">
        <v>51140148</v>
      </c>
      <c r="L1326" s="69" t="s">
        <v>2011</v>
      </c>
      <c r="M1326" s="102" t="s">
        <v>643</v>
      </c>
    </row>
    <row r="1327" spans="2:13" s="255" customFormat="1" ht="26.4" x14ac:dyDescent="0.25">
      <c r="B1327" s="155">
        <v>1370</v>
      </c>
      <c r="C1327" s="70" t="s">
        <v>1760</v>
      </c>
      <c r="D1327" s="87" t="s">
        <v>161</v>
      </c>
      <c r="E1327" s="70" t="s">
        <v>361</v>
      </c>
      <c r="F1327" s="108" t="s">
        <v>2020</v>
      </c>
      <c r="G1327" s="79">
        <v>100</v>
      </c>
      <c r="H1327" s="234">
        <v>61000</v>
      </c>
      <c r="I1327" s="69" t="s">
        <v>1661</v>
      </c>
      <c r="J1327" s="69">
        <v>107</v>
      </c>
      <c r="K1327" s="69">
        <v>51140148</v>
      </c>
      <c r="L1327" s="69" t="s">
        <v>2011</v>
      </c>
      <c r="M1327" s="102" t="s">
        <v>643</v>
      </c>
    </row>
    <row r="1328" spans="2:13" s="255" customFormat="1" ht="26.4" x14ac:dyDescent="0.25">
      <c r="B1328" s="155">
        <v>1371</v>
      </c>
      <c r="C1328" s="70" t="s">
        <v>1760</v>
      </c>
      <c r="D1328" s="87" t="s">
        <v>161</v>
      </c>
      <c r="E1328" s="108" t="s">
        <v>317</v>
      </c>
      <c r="F1328" s="108" t="s">
        <v>2021</v>
      </c>
      <c r="G1328" s="79">
        <v>100</v>
      </c>
      <c r="H1328" s="234">
        <v>2200</v>
      </c>
      <c r="I1328" s="69" t="s">
        <v>1661</v>
      </c>
      <c r="J1328" s="69">
        <v>107</v>
      </c>
      <c r="K1328" s="69">
        <v>51140148</v>
      </c>
      <c r="L1328" s="69" t="s">
        <v>2011</v>
      </c>
      <c r="M1328" s="102" t="s">
        <v>643</v>
      </c>
    </row>
    <row r="1329" spans="2:13" s="255" customFormat="1" ht="26.4" x14ac:dyDescent="0.25">
      <c r="B1329" s="155">
        <v>1372</v>
      </c>
      <c r="C1329" s="70" t="s">
        <v>1760</v>
      </c>
      <c r="D1329" s="87" t="s">
        <v>161</v>
      </c>
      <c r="E1329" s="70" t="s">
        <v>361</v>
      </c>
      <c r="F1329" s="108" t="s">
        <v>2022</v>
      </c>
      <c r="G1329" s="79">
        <v>10</v>
      </c>
      <c r="H1329" s="234">
        <v>280000</v>
      </c>
      <c r="I1329" s="69" t="s">
        <v>1661</v>
      </c>
      <c r="J1329" s="69">
        <v>107</v>
      </c>
      <c r="K1329" s="69">
        <v>51140148</v>
      </c>
      <c r="L1329" s="69" t="s">
        <v>2011</v>
      </c>
      <c r="M1329" s="102" t="s">
        <v>643</v>
      </c>
    </row>
    <row r="1330" spans="2:13" s="255" customFormat="1" ht="39.6" x14ac:dyDescent="0.25">
      <c r="B1330" s="155">
        <v>1373</v>
      </c>
      <c r="C1330" s="70" t="s">
        <v>1760</v>
      </c>
      <c r="D1330" s="87" t="s">
        <v>161</v>
      </c>
      <c r="E1330" s="87" t="s">
        <v>313</v>
      </c>
      <c r="F1330" s="108" t="s">
        <v>2023</v>
      </c>
      <c r="G1330" s="79">
        <v>50</v>
      </c>
      <c r="H1330" s="234">
        <v>30000</v>
      </c>
      <c r="I1330" s="69" t="s">
        <v>1661</v>
      </c>
      <c r="J1330" s="69">
        <v>107</v>
      </c>
      <c r="K1330" s="69">
        <v>51140148</v>
      </c>
      <c r="L1330" s="69" t="s">
        <v>2011</v>
      </c>
      <c r="M1330" s="102" t="s">
        <v>643</v>
      </c>
    </row>
    <row r="1331" spans="2:13" s="255" customFormat="1" ht="26.4" x14ac:dyDescent="0.25">
      <c r="B1331" s="155">
        <v>1374</v>
      </c>
      <c r="C1331" s="70" t="s">
        <v>1760</v>
      </c>
      <c r="D1331" s="87" t="s">
        <v>161</v>
      </c>
      <c r="E1331" s="87" t="s">
        <v>330</v>
      </c>
      <c r="F1331" s="108" t="s">
        <v>2024</v>
      </c>
      <c r="G1331" s="79"/>
      <c r="H1331" s="234">
        <v>5000000</v>
      </c>
      <c r="I1331" s="69" t="s">
        <v>1661</v>
      </c>
      <c r="J1331" s="69">
        <v>107</v>
      </c>
      <c r="K1331" s="81">
        <v>51071206</v>
      </c>
      <c r="L1331" s="69" t="s">
        <v>2011</v>
      </c>
      <c r="M1331" s="102" t="s">
        <v>643</v>
      </c>
    </row>
    <row r="1332" spans="2:13" s="255" customFormat="1" x14ac:dyDescent="0.25">
      <c r="B1332" s="155">
        <v>1375</v>
      </c>
      <c r="C1332" s="70" t="s">
        <v>1760</v>
      </c>
      <c r="D1332" s="87" t="s">
        <v>161</v>
      </c>
      <c r="E1332" s="69" t="s">
        <v>884</v>
      </c>
      <c r="F1332" s="70" t="s">
        <v>2025</v>
      </c>
      <c r="G1332" s="70" t="s">
        <v>166</v>
      </c>
      <c r="H1332" s="101">
        <v>18000000</v>
      </c>
      <c r="I1332" s="69" t="s">
        <v>167</v>
      </c>
      <c r="J1332" s="69">
        <v>4018</v>
      </c>
      <c r="K1332" s="69">
        <v>51050201</v>
      </c>
      <c r="L1332" s="69" t="s">
        <v>2011</v>
      </c>
      <c r="M1332" s="81" t="s">
        <v>2026</v>
      </c>
    </row>
    <row r="1333" spans="2:13" s="255" customFormat="1" x14ac:dyDescent="0.25">
      <c r="B1333" s="155">
        <v>1376</v>
      </c>
      <c r="C1333" s="70" t="s">
        <v>1760</v>
      </c>
      <c r="D1333" s="87" t="s">
        <v>161</v>
      </c>
      <c r="E1333" s="69" t="s">
        <v>2027</v>
      </c>
      <c r="F1333" s="108" t="s">
        <v>2028</v>
      </c>
      <c r="G1333" s="109" t="s">
        <v>166</v>
      </c>
      <c r="H1333" s="101">
        <v>4500000</v>
      </c>
      <c r="I1333" s="81" t="s">
        <v>167</v>
      </c>
      <c r="J1333" s="81">
        <v>4018</v>
      </c>
      <c r="K1333" s="81">
        <v>51071205</v>
      </c>
      <c r="L1333" s="81" t="s">
        <v>2029</v>
      </c>
      <c r="M1333" s="81" t="s">
        <v>166</v>
      </c>
    </row>
    <row r="1334" spans="2:13" s="255" customFormat="1" x14ac:dyDescent="0.25">
      <c r="B1334" s="155">
        <v>1377</v>
      </c>
      <c r="C1334" s="70" t="s">
        <v>1760</v>
      </c>
      <c r="D1334" s="87" t="s">
        <v>161</v>
      </c>
      <c r="E1334" s="77" t="s">
        <v>2030</v>
      </c>
      <c r="F1334" s="78" t="s">
        <v>2031</v>
      </c>
      <c r="G1334" s="101">
        <v>10000</v>
      </c>
      <c r="H1334" s="101">
        <v>500000</v>
      </c>
      <c r="I1334" s="77" t="s">
        <v>167</v>
      </c>
      <c r="J1334" s="77">
        <v>4018</v>
      </c>
      <c r="K1334" s="77">
        <v>51140116</v>
      </c>
      <c r="L1334" s="77" t="s">
        <v>2011</v>
      </c>
      <c r="M1334" s="77" t="s">
        <v>2026</v>
      </c>
    </row>
    <row r="1335" spans="2:13" s="255" customFormat="1" x14ac:dyDescent="0.25">
      <c r="B1335" s="155">
        <v>1378</v>
      </c>
      <c r="C1335" s="70" t="s">
        <v>1760</v>
      </c>
      <c r="D1335" s="87" t="s">
        <v>161</v>
      </c>
      <c r="E1335" s="69" t="s">
        <v>313</v>
      </c>
      <c r="F1335" s="70" t="s">
        <v>2032</v>
      </c>
      <c r="G1335" s="70" t="s">
        <v>166</v>
      </c>
      <c r="H1335" s="101">
        <v>8680411</v>
      </c>
      <c r="I1335" s="69" t="s">
        <v>167</v>
      </c>
      <c r="J1335" s="69">
        <v>4018</v>
      </c>
      <c r="K1335" s="69">
        <v>51140118</v>
      </c>
      <c r="L1335" s="69" t="s">
        <v>2011</v>
      </c>
      <c r="M1335" s="69" t="s">
        <v>2026</v>
      </c>
    </row>
    <row r="1336" spans="2:13" s="255" customFormat="1" x14ac:dyDescent="0.25">
      <c r="B1336" s="155">
        <v>1379</v>
      </c>
      <c r="C1336" s="70" t="s">
        <v>1760</v>
      </c>
      <c r="D1336" s="87" t="s">
        <v>161</v>
      </c>
      <c r="E1336" s="69" t="s">
        <v>2033</v>
      </c>
      <c r="F1336" s="70" t="s">
        <v>2034</v>
      </c>
      <c r="G1336" s="70" t="s">
        <v>166</v>
      </c>
      <c r="H1336" s="101">
        <v>16000000</v>
      </c>
      <c r="I1336" s="69" t="s">
        <v>167</v>
      </c>
      <c r="J1336" s="69">
        <v>4018</v>
      </c>
      <c r="K1336" s="69">
        <v>51140125</v>
      </c>
      <c r="L1336" s="69" t="s">
        <v>2011</v>
      </c>
      <c r="M1336" s="69" t="s">
        <v>2026</v>
      </c>
    </row>
    <row r="1337" spans="2:13" s="255" customFormat="1" ht="26.4" x14ac:dyDescent="0.25">
      <c r="B1337" s="155">
        <v>1380</v>
      </c>
      <c r="C1337" s="70" t="s">
        <v>1760</v>
      </c>
      <c r="D1337" s="87" t="s">
        <v>161</v>
      </c>
      <c r="E1337" s="69" t="s">
        <v>2035</v>
      </c>
      <c r="F1337" s="70" t="s">
        <v>2036</v>
      </c>
      <c r="G1337" s="70" t="s">
        <v>166</v>
      </c>
      <c r="H1337" s="101">
        <v>5000000</v>
      </c>
      <c r="I1337" s="69" t="s">
        <v>167</v>
      </c>
      <c r="J1337" s="69">
        <v>4018</v>
      </c>
      <c r="K1337" s="69">
        <v>51140131</v>
      </c>
      <c r="L1337" s="69" t="s">
        <v>2011</v>
      </c>
      <c r="M1337" s="69" t="s">
        <v>2026</v>
      </c>
    </row>
    <row r="1338" spans="2:13" s="255" customFormat="1" x14ac:dyDescent="0.25">
      <c r="B1338" s="155">
        <v>1381</v>
      </c>
      <c r="C1338" s="70" t="s">
        <v>1760</v>
      </c>
      <c r="D1338" s="87" t="s">
        <v>161</v>
      </c>
      <c r="E1338" s="69" t="s">
        <v>327</v>
      </c>
      <c r="F1338" s="70" t="s">
        <v>1447</v>
      </c>
      <c r="G1338" s="70" t="s">
        <v>166</v>
      </c>
      <c r="H1338" s="101">
        <v>15000000</v>
      </c>
      <c r="I1338" s="69" t="s">
        <v>167</v>
      </c>
      <c r="J1338" s="69">
        <v>4018</v>
      </c>
      <c r="K1338" s="69">
        <v>51020101</v>
      </c>
      <c r="L1338" s="69" t="s">
        <v>2011</v>
      </c>
      <c r="M1338" s="69" t="s">
        <v>2026</v>
      </c>
    </row>
    <row r="1339" spans="2:13" s="255" customFormat="1" x14ac:dyDescent="0.25">
      <c r="B1339" s="155">
        <v>1382</v>
      </c>
      <c r="C1339" s="70" t="s">
        <v>1760</v>
      </c>
      <c r="D1339" s="87" t="s">
        <v>161</v>
      </c>
      <c r="E1339" s="69" t="s">
        <v>327</v>
      </c>
      <c r="F1339" s="70" t="s">
        <v>2037</v>
      </c>
      <c r="G1339" s="70" t="s">
        <v>166</v>
      </c>
      <c r="H1339" s="101">
        <v>11000000</v>
      </c>
      <c r="I1339" s="69" t="s">
        <v>167</v>
      </c>
      <c r="J1339" s="69">
        <v>4018</v>
      </c>
      <c r="K1339" s="69">
        <v>51071206</v>
      </c>
      <c r="L1339" s="69" t="s">
        <v>2011</v>
      </c>
      <c r="M1339" s="69" t="s">
        <v>2026</v>
      </c>
    </row>
    <row r="1340" spans="2:13" s="255" customFormat="1" ht="26.4" x14ac:dyDescent="0.25">
      <c r="B1340" s="155">
        <v>1383</v>
      </c>
      <c r="C1340" s="70" t="s">
        <v>1760</v>
      </c>
      <c r="D1340" s="87" t="s">
        <v>161</v>
      </c>
      <c r="E1340" s="69" t="s">
        <v>327</v>
      </c>
      <c r="F1340" s="70" t="s">
        <v>663</v>
      </c>
      <c r="G1340" s="70" t="s">
        <v>166</v>
      </c>
      <c r="H1340" s="101">
        <v>1000000</v>
      </c>
      <c r="I1340" s="69" t="s">
        <v>167</v>
      </c>
      <c r="J1340" s="69">
        <v>4018</v>
      </c>
      <c r="K1340" s="69">
        <v>51090106</v>
      </c>
      <c r="L1340" s="69" t="s">
        <v>2011</v>
      </c>
      <c r="M1340" s="69" t="s">
        <v>2026</v>
      </c>
    </row>
    <row r="1341" spans="2:13" s="255" customFormat="1" ht="26.4" x14ac:dyDescent="0.25">
      <c r="B1341" s="155">
        <v>1384</v>
      </c>
      <c r="C1341" s="70" t="s">
        <v>1760</v>
      </c>
      <c r="D1341" s="87" t="s">
        <v>161</v>
      </c>
      <c r="E1341" s="69" t="s">
        <v>327</v>
      </c>
      <c r="F1341" s="70" t="s">
        <v>2038</v>
      </c>
      <c r="G1341" s="70" t="s">
        <v>166</v>
      </c>
      <c r="H1341" s="101">
        <v>3500000</v>
      </c>
      <c r="I1341" s="69" t="s">
        <v>167</v>
      </c>
      <c r="J1341" s="69">
        <v>4018</v>
      </c>
      <c r="K1341" s="69">
        <v>51110101</v>
      </c>
      <c r="L1341" s="69" t="s">
        <v>2011</v>
      </c>
      <c r="M1341" s="69" t="s">
        <v>2026</v>
      </c>
    </row>
    <row r="1342" spans="2:13" s="255" customFormat="1" x14ac:dyDescent="0.25">
      <c r="B1342" s="155">
        <v>1385</v>
      </c>
      <c r="C1342" s="70" t="s">
        <v>1760</v>
      </c>
      <c r="D1342" s="87" t="s">
        <v>161</v>
      </c>
      <c r="E1342" s="69" t="s">
        <v>327</v>
      </c>
      <c r="F1342" s="70" t="s">
        <v>224</v>
      </c>
      <c r="G1342" s="70" t="s">
        <v>166</v>
      </c>
      <c r="H1342" s="101">
        <v>6000000</v>
      </c>
      <c r="I1342" s="69" t="s">
        <v>167</v>
      </c>
      <c r="J1342" s="69">
        <v>4018</v>
      </c>
      <c r="K1342" s="69">
        <v>51110102</v>
      </c>
      <c r="L1342" s="69" t="s">
        <v>2011</v>
      </c>
      <c r="M1342" s="69" t="s">
        <v>2026</v>
      </c>
    </row>
    <row r="1343" spans="2:13" s="255" customFormat="1" x14ac:dyDescent="0.25">
      <c r="B1343" s="155">
        <v>1386</v>
      </c>
      <c r="C1343" s="70" t="s">
        <v>1760</v>
      </c>
      <c r="D1343" s="87" t="s">
        <v>161</v>
      </c>
      <c r="E1343" s="69" t="s">
        <v>327</v>
      </c>
      <c r="F1343" s="70" t="s">
        <v>666</v>
      </c>
      <c r="G1343" s="70" t="s">
        <v>166</v>
      </c>
      <c r="H1343" s="101">
        <v>15405457</v>
      </c>
      <c r="I1343" s="69" t="s">
        <v>167</v>
      </c>
      <c r="J1343" s="69">
        <v>4018</v>
      </c>
      <c r="K1343" s="69">
        <v>51140102</v>
      </c>
      <c r="L1343" s="69" t="s">
        <v>2011</v>
      </c>
      <c r="M1343" s="69" t="s">
        <v>2026</v>
      </c>
    </row>
    <row r="1344" spans="2:13" s="255" customFormat="1" x14ac:dyDescent="0.25">
      <c r="B1344" s="155">
        <v>1387</v>
      </c>
      <c r="C1344" s="70" t="s">
        <v>1760</v>
      </c>
      <c r="D1344" s="87" t="s">
        <v>161</v>
      </c>
      <c r="E1344" s="69" t="s">
        <v>327</v>
      </c>
      <c r="F1344" s="70" t="s">
        <v>1456</v>
      </c>
      <c r="G1344" s="70" t="s">
        <v>166</v>
      </c>
      <c r="H1344" s="101">
        <v>11000000</v>
      </c>
      <c r="I1344" s="69" t="s">
        <v>167</v>
      </c>
      <c r="J1344" s="69">
        <v>4018</v>
      </c>
      <c r="K1344" s="69">
        <v>51140105</v>
      </c>
      <c r="L1344" s="69" t="s">
        <v>2011</v>
      </c>
      <c r="M1344" s="69" t="s">
        <v>2026</v>
      </c>
    </row>
    <row r="1345" spans="2:13" s="255" customFormat="1" ht="26.4" x14ac:dyDescent="0.25">
      <c r="B1345" s="155">
        <v>1388</v>
      </c>
      <c r="C1345" s="70" t="s">
        <v>1760</v>
      </c>
      <c r="D1345" s="87" t="s">
        <v>161</v>
      </c>
      <c r="E1345" s="69" t="s">
        <v>327</v>
      </c>
      <c r="F1345" s="70" t="s">
        <v>225</v>
      </c>
      <c r="G1345" s="70" t="s">
        <v>166</v>
      </c>
      <c r="H1345" s="101">
        <v>6000000</v>
      </c>
      <c r="I1345" s="69" t="s">
        <v>167</v>
      </c>
      <c r="J1345" s="69">
        <v>4018</v>
      </c>
      <c r="K1345" s="69">
        <v>51140115</v>
      </c>
      <c r="L1345" s="69" t="s">
        <v>2011</v>
      </c>
      <c r="M1345" s="69" t="s">
        <v>2026</v>
      </c>
    </row>
    <row r="1346" spans="2:13" s="255" customFormat="1" ht="26.4" x14ac:dyDescent="0.25">
      <c r="B1346" s="155">
        <v>1389</v>
      </c>
      <c r="C1346" s="70" t="s">
        <v>1760</v>
      </c>
      <c r="D1346" s="87" t="s">
        <v>161</v>
      </c>
      <c r="E1346" s="69" t="s">
        <v>327</v>
      </c>
      <c r="F1346" s="70" t="s">
        <v>1462</v>
      </c>
      <c r="G1346" s="70" t="s">
        <v>166</v>
      </c>
      <c r="H1346" s="101">
        <v>7000000</v>
      </c>
      <c r="I1346" s="69" t="s">
        <v>167</v>
      </c>
      <c r="J1346" s="69">
        <v>4018</v>
      </c>
      <c r="K1346" s="69">
        <v>51140127</v>
      </c>
      <c r="L1346" s="69" t="s">
        <v>2011</v>
      </c>
      <c r="M1346" s="69" t="s">
        <v>2026</v>
      </c>
    </row>
    <row r="1347" spans="2:13" s="255" customFormat="1" x14ac:dyDescent="0.25">
      <c r="B1347" s="155">
        <v>1390</v>
      </c>
      <c r="C1347" s="70" t="s">
        <v>1760</v>
      </c>
      <c r="D1347" s="87" t="s">
        <v>161</v>
      </c>
      <c r="E1347" s="69" t="s">
        <v>327</v>
      </c>
      <c r="F1347" s="70" t="s">
        <v>670</v>
      </c>
      <c r="G1347" s="70" t="s">
        <v>166</v>
      </c>
      <c r="H1347" s="101">
        <v>3000000</v>
      </c>
      <c r="I1347" s="69" t="s">
        <v>167</v>
      </c>
      <c r="J1347" s="69">
        <v>4018</v>
      </c>
      <c r="K1347" s="69">
        <v>51140129</v>
      </c>
      <c r="L1347" s="69" t="s">
        <v>2011</v>
      </c>
      <c r="M1347" s="69" t="s">
        <v>2026</v>
      </c>
    </row>
    <row r="1348" spans="2:13" s="255" customFormat="1" x14ac:dyDescent="0.25">
      <c r="B1348" s="155">
        <v>1391</v>
      </c>
      <c r="C1348" s="70" t="s">
        <v>1760</v>
      </c>
      <c r="D1348" s="87" t="s">
        <v>161</v>
      </c>
      <c r="E1348" s="69" t="s">
        <v>327</v>
      </c>
      <c r="F1348" s="70" t="s">
        <v>671</v>
      </c>
      <c r="G1348" s="70" t="s">
        <v>166</v>
      </c>
      <c r="H1348" s="101">
        <v>2000000</v>
      </c>
      <c r="I1348" s="69" t="s">
        <v>167</v>
      </c>
      <c r="J1348" s="69">
        <v>4018</v>
      </c>
      <c r="K1348" s="69">
        <v>51140137</v>
      </c>
      <c r="L1348" s="69" t="s">
        <v>2011</v>
      </c>
      <c r="M1348" s="69" t="s">
        <v>2026</v>
      </c>
    </row>
    <row r="1349" spans="2:13" s="255" customFormat="1" ht="26.4" x14ac:dyDescent="0.25">
      <c r="B1349" s="155">
        <v>1392</v>
      </c>
      <c r="C1349" s="70" t="s">
        <v>1760</v>
      </c>
      <c r="D1349" s="87" t="s">
        <v>161</v>
      </c>
      <c r="E1349" s="69" t="s">
        <v>2035</v>
      </c>
      <c r="F1349" s="70" t="s">
        <v>666</v>
      </c>
      <c r="G1349" s="70" t="s">
        <v>166</v>
      </c>
      <c r="H1349" s="101">
        <v>1000000</v>
      </c>
      <c r="I1349" s="69" t="s">
        <v>167</v>
      </c>
      <c r="J1349" s="69">
        <v>409</v>
      </c>
      <c r="K1349" s="69">
        <v>51140102</v>
      </c>
      <c r="L1349" s="69" t="s">
        <v>2011</v>
      </c>
      <c r="M1349" s="69" t="s">
        <v>2026</v>
      </c>
    </row>
    <row r="1350" spans="2:13" s="255" customFormat="1" ht="26.4" x14ac:dyDescent="0.25">
      <c r="B1350" s="155">
        <v>1393</v>
      </c>
      <c r="C1350" s="70" t="s">
        <v>1760</v>
      </c>
      <c r="D1350" s="87" t="s">
        <v>161</v>
      </c>
      <c r="E1350" s="69" t="s">
        <v>2039</v>
      </c>
      <c r="F1350" s="70" t="s">
        <v>1462</v>
      </c>
      <c r="G1350" s="70" t="s">
        <v>166</v>
      </c>
      <c r="H1350" s="101">
        <v>3000000</v>
      </c>
      <c r="I1350" s="69" t="s">
        <v>167</v>
      </c>
      <c r="J1350" s="69">
        <v>409</v>
      </c>
      <c r="K1350" s="69">
        <v>51140127</v>
      </c>
      <c r="L1350" s="69" t="s">
        <v>2011</v>
      </c>
      <c r="M1350" s="69" t="s">
        <v>2026</v>
      </c>
    </row>
    <row r="1351" spans="2:13" s="255" customFormat="1" ht="26.4" x14ac:dyDescent="0.25">
      <c r="B1351" s="155">
        <v>1394</v>
      </c>
      <c r="C1351" s="70" t="s">
        <v>1760</v>
      </c>
      <c r="D1351" s="87" t="s">
        <v>161</v>
      </c>
      <c r="E1351" s="69" t="s">
        <v>2035</v>
      </c>
      <c r="F1351" s="70" t="s">
        <v>1481</v>
      </c>
      <c r="G1351" s="70" t="s">
        <v>166</v>
      </c>
      <c r="H1351" s="101">
        <v>3000000</v>
      </c>
      <c r="I1351" s="69" t="s">
        <v>167</v>
      </c>
      <c r="J1351" s="69">
        <v>409</v>
      </c>
      <c r="K1351" s="69">
        <v>51140131</v>
      </c>
      <c r="L1351" s="69" t="s">
        <v>2011</v>
      </c>
      <c r="M1351" s="69" t="s">
        <v>2026</v>
      </c>
    </row>
    <row r="1352" spans="2:13" s="255" customFormat="1" ht="26.4" x14ac:dyDescent="0.25">
      <c r="B1352" s="155">
        <v>1395</v>
      </c>
      <c r="C1352" s="70" t="s">
        <v>1760</v>
      </c>
      <c r="D1352" s="87" t="s">
        <v>161</v>
      </c>
      <c r="E1352" s="69" t="s">
        <v>2039</v>
      </c>
      <c r="F1352" s="70" t="s">
        <v>225</v>
      </c>
      <c r="G1352" s="70" t="s">
        <v>166</v>
      </c>
      <c r="H1352" s="101">
        <v>3000000</v>
      </c>
      <c r="I1352" s="69" t="s">
        <v>167</v>
      </c>
      <c r="J1352" s="69">
        <v>409</v>
      </c>
      <c r="K1352" s="69">
        <v>51140115</v>
      </c>
      <c r="L1352" s="69" t="s">
        <v>2011</v>
      </c>
      <c r="M1352" s="69" t="s">
        <v>2026</v>
      </c>
    </row>
    <row r="1353" spans="2:13" s="255" customFormat="1" ht="26.4" x14ac:dyDescent="0.25">
      <c r="B1353" s="155">
        <v>1396</v>
      </c>
      <c r="C1353" s="70" t="s">
        <v>1760</v>
      </c>
      <c r="D1353" s="87" t="s">
        <v>161</v>
      </c>
      <c r="E1353" s="69" t="s">
        <v>2040</v>
      </c>
      <c r="F1353" s="70" t="s">
        <v>2041</v>
      </c>
      <c r="G1353" s="70" t="s">
        <v>166</v>
      </c>
      <c r="H1353" s="101">
        <v>22477246</v>
      </c>
      <c r="I1353" s="69" t="s">
        <v>167</v>
      </c>
      <c r="J1353" s="69">
        <v>409</v>
      </c>
      <c r="K1353" s="69">
        <v>51090106</v>
      </c>
      <c r="L1353" s="69" t="s">
        <v>2011</v>
      </c>
      <c r="M1353" s="69" t="s">
        <v>2026</v>
      </c>
    </row>
    <row r="1354" spans="2:13" s="255" customFormat="1" ht="26.4" x14ac:dyDescent="0.25">
      <c r="B1354" s="155">
        <v>1397</v>
      </c>
      <c r="C1354" s="70" t="s">
        <v>1760</v>
      </c>
      <c r="D1354" s="87" t="s">
        <v>161</v>
      </c>
      <c r="E1354" s="69" t="s">
        <v>327</v>
      </c>
      <c r="F1354" s="70" t="s">
        <v>2042</v>
      </c>
      <c r="G1354" s="70" t="s">
        <v>166</v>
      </c>
      <c r="H1354" s="101">
        <v>3000000</v>
      </c>
      <c r="I1354" s="69" t="s">
        <v>167</v>
      </c>
      <c r="J1354" s="69">
        <v>409</v>
      </c>
      <c r="K1354" s="69">
        <v>51090110</v>
      </c>
      <c r="L1354" s="69" t="s">
        <v>2011</v>
      </c>
      <c r="M1354" s="69" t="s">
        <v>2026</v>
      </c>
    </row>
    <row r="1355" spans="2:13" s="255" customFormat="1" ht="26.4" x14ac:dyDescent="0.25">
      <c r="B1355" s="155">
        <v>1398</v>
      </c>
      <c r="C1355" s="70" t="s">
        <v>1760</v>
      </c>
      <c r="D1355" s="87" t="s">
        <v>161</v>
      </c>
      <c r="E1355" s="69" t="s">
        <v>2039</v>
      </c>
      <c r="F1355" s="70" t="s">
        <v>2043</v>
      </c>
      <c r="G1355" s="70" t="s">
        <v>166</v>
      </c>
      <c r="H1355" s="101">
        <v>38956989</v>
      </c>
      <c r="I1355" s="69" t="s">
        <v>167</v>
      </c>
      <c r="J1355" s="69">
        <v>409</v>
      </c>
      <c r="K1355" s="69">
        <v>51140118</v>
      </c>
      <c r="L1355" s="69" t="s">
        <v>2011</v>
      </c>
      <c r="M1355" s="69" t="s">
        <v>2026</v>
      </c>
    </row>
    <row r="1356" spans="2:13" s="255" customFormat="1" ht="26.4" x14ac:dyDescent="0.25">
      <c r="B1356" s="155">
        <v>1399</v>
      </c>
      <c r="C1356" s="70" t="s">
        <v>1760</v>
      </c>
      <c r="D1356" s="87" t="s">
        <v>161</v>
      </c>
      <c r="E1356" s="69" t="s">
        <v>2035</v>
      </c>
      <c r="F1356" s="70" t="s">
        <v>671</v>
      </c>
      <c r="G1356" s="70" t="s">
        <v>166</v>
      </c>
      <c r="H1356" s="101">
        <v>1000000</v>
      </c>
      <c r="I1356" s="69" t="s">
        <v>167</v>
      </c>
      <c r="J1356" s="69">
        <v>409</v>
      </c>
      <c r="K1356" s="69">
        <v>51140137</v>
      </c>
      <c r="L1356" s="69" t="s">
        <v>2011</v>
      </c>
      <c r="M1356" s="69" t="s">
        <v>2026</v>
      </c>
    </row>
    <row r="1357" spans="2:13" s="255" customFormat="1" ht="55.2" x14ac:dyDescent="0.25">
      <c r="B1357" s="155">
        <v>1400</v>
      </c>
      <c r="C1357" s="70" t="s">
        <v>2044</v>
      </c>
      <c r="D1357" s="87" t="s">
        <v>161</v>
      </c>
      <c r="E1357" s="69" t="s">
        <v>330</v>
      </c>
      <c r="F1357" s="235" t="s">
        <v>2045</v>
      </c>
      <c r="G1357" s="70" t="s">
        <v>166</v>
      </c>
      <c r="H1357" s="70" t="s">
        <v>2046</v>
      </c>
      <c r="I1357" s="69" t="s">
        <v>641</v>
      </c>
      <c r="J1357" s="69">
        <v>4017</v>
      </c>
      <c r="K1357" s="287">
        <v>51020103</v>
      </c>
      <c r="L1357" s="69" t="s">
        <v>2047</v>
      </c>
      <c r="M1357" s="81"/>
    </row>
    <row r="1358" spans="2:13" s="255" customFormat="1" ht="41.4" x14ac:dyDescent="0.25">
      <c r="B1358" s="155">
        <v>1401</v>
      </c>
      <c r="C1358" s="70" t="s">
        <v>2048</v>
      </c>
      <c r="D1358" s="87" t="s">
        <v>161</v>
      </c>
      <c r="E1358" s="69" t="s">
        <v>313</v>
      </c>
      <c r="F1358" s="235" t="s">
        <v>2049</v>
      </c>
      <c r="G1358" s="70">
        <v>1</v>
      </c>
      <c r="H1358" s="70" t="s">
        <v>2050</v>
      </c>
      <c r="I1358" s="69" t="s">
        <v>641</v>
      </c>
      <c r="J1358" s="69">
        <v>4017</v>
      </c>
      <c r="K1358" s="287">
        <v>51100701</v>
      </c>
      <c r="L1358" s="69" t="s">
        <v>2047</v>
      </c>
      <c r="M1358" s="81"/>
    </row>
    <row r="1359" spans="2:13" s="255" customFormat="1" ht="220.8" x14ac:dyDescent="0.25">
      <c r="B1359" s="155">
        <v>1402</v>
      </c>
      <c r="C1359" s="70" t="s">
        <v>2048</v>
      </c>
      <c r="D1359" s="87" t="s">
        <v>161</v>
      </c>
      <c r="E1359" s="69" t="s">
        <v>2051</v>
      </c>
      <c r="F1359" s="236" t="s">
        <v>2052</v>
      </c>
      <c r="G1359" s="70" t="s">
        <v>2053</v>
      </c>
      <c r="H1359" s="70" t="s">
        <v>2054</v>
      </c>
      <c r="I1359" s="69" t="s">
        <v>410</v>
      </c>
      <c r="J1359" s="69">
        <v>4017</v>
      </c>
      <c r="K1359" s="287">
        <v>51140102</v>
      </c>
      <c r="L1359" s="69" t="s">
        <v>2047</v>
      </c>
      <c r="M1359" s="81"/>
    </row>
    <row r="1360" spans="2:13" s="255" customFormat="1" ht="92.4" x14ac:dyDescent="0.25">
      <c r="B1360" s="155">
        <v>1403</v>
      </c>
      <c r="C1360" s="70" t="s">
        <v>2044</v>
      </c>
      <c r="D1360" s="87" t="s">
        <v>161</v>
      </c>
      <c r="E1360" s="69" t="s">
        <v>2055</v>
      </c>
      <c r="F1360" s="236" t="s">
        <v>2056</v>
      </c>
      <c r="G1360" s="70" t="s">
        <v>2057</v>
      </c>
      <c r="H1360" s="70" t="s">
        <v>2058</v>
      </c>
      <c r="I1360" s="69" t="s">
        <v>641</v>
      </c>
      <c r="J1360" s="69">
        <v>4017</v>
      </c>
      <c r="K1360" s="287">
        <v>51140105</v>
      </c>
      <c r="L1360" s="69" t="s">
        <v>2047</v>
      </c>
      <c r="M1360" s="81"/>
    </row>
    <row r="1361" spans="2:13" s="255" customFormat="1" ht="110.4" x14ac:dyDescent="0.25">
      <c r="B1361" s="155">
        <v>1404</v>
      </c>
      <c r="C1361" s="70" t="s">
        <v>2048</v>
      </c>
      <c r="D1361" s="87" t="s">
        <v>161</v>
      </c>
      <c r="E1361" s="69" t="s">
        <v>313</v>
      </c>
      <c r="F1361" s="236" t="s">
        <v>2059</v>
      </c>
      <c r="G1361" s="70" t="s">
        <v>2060</v>
      </c>
      <c r="H1361" s="70" t="s">
        <v>2061</v>
      </c>
      <c r="I1361" s="69" t="s">
        <v>410</v>
      </c>
      <c r="J1361" s="69">
        <v>4017</v>
      </c>
      <c r="K1361" s="287">
        <v>51140127</v>
      </c>
      <c r="L1361" s="69" t="s">
        <v>2047</v>
      </c>
      <c r="M1361" s="81"/>
    </row>
    <row r="1362" spans="2:13" s="255" customFormat="1" ht="110.4" x14ac:dyDescent="0.25">
      <c r="B1362" s="155">
        <v>1405</v>
      </c>
      <c r="C1362" s="70" t="s">
        <v>2044</v>
      </c>
      <c r="D1362" s="87" t="s">
        <v>161</v>
      </c>
      <c r="E1362" s="69" t="s">
        <v>2062</v>
      </c>
      <c r="F1362" s="236" t="s">
        <v>2063</v>
      </c>
      <c r="G1362" s="70" t="s">
        <v>2064</v>
      </c>
      <c r="H1362" s="70" t="s">
        <v>2065</v>
      </c>
      <c r="I1362" s="69" t="s">
        <v>641</v>
      </c>
      <c r="J1362" s="69">
        <v>4017</v>
      </c>
      <c r="K1362" s="287">
        <v>51140129</v>
      </c>
      <c r="L1362" s="69" t="s">
        <v>2047</v>
      </c>
      <c r="M1362" s="81"/>
    </row>
    <row r="1363" spans="2:13" s="255" customFormat="1" ht="55.2" x14ac:dyDescent="0.25">
      <c r="B1363" s="155">
        <v>1406</v>
      </c>
      <c r="C1363" s="70" t="s">
        <v>2048</v>
      </c>
      <c r="D1363" s="87" t="s">
        <v>161</v>
      </c>
      <c r="E1363" s="69" t="s">
        <v>2066</v>
      </c>
      <c r="F1363" s="235" t="s">
        <v>2067</v>
      </c>
      <c r="G1363" s="70">
        <v>70</v>
      </c>
      <c r="H1363" s="70" t="s">
        <v>2068</v>
      </c>
      <c r="I1363" s="69" t="s">
        <v>641</v>
      </c>
      <c r="J1363" s="69">
        <v>4017</v>
      </c>
      <c r="K1363" s="287">
        <v>51140132</v>
      </c>
      <c r="L1363" s="69" t="s">
        <v>2047</v>
      </c>
      <c r="M1363" s="81"/>
    </row>
    <row r="1364" spans="2:13" s="255" customFormat="1" ht="55.2" x14ac:dyDescent="0.25">
      <c r="B1364" s="155">
        <v>1407</v>
      </c>
      <c r="C1364" s="70" t="s">
        <v>2048</v>
      </c>
      <c r="D1364" s="87" t="s">
        <v>161</v>
      </c>
      <c r="E1364" s="69" t="s">
        <v>330</v>
      </c>
      <c r="F1364" s="236" t="s">
        <v>2069</v>
      </c>
      <c r="G1364" s="70" t="s">
        <v>2070</v>
      </c>
      <c r="H1364" s="70" t="s">
        <v>2071</v>
      </c>
      <c r="I1364" s="69" t="s">
        <v>641</v>
      </c>
      <c r="J1364" s="69">
        <v>4017</v>
      </c>
      <c r="K1364" s="287">
        <v>51140133</v>
      </c>
      <c r="L1364" s="69" t="s">
        <v>2047</v>
      </c>
      <c r="M1364" s="81"/>
    </row>
    <row r="1365" spans="2:13" s="255" customFormat="1" ht="55.2" x14ac:dyDescent="0.25">
      <c r="B1365" s="155">
        <v>1408</v>
      </c>
      <c r="C1365" s="70" t="s">
        <v>2048</v>
      </c>
      <c r="D1365" s="87" t="s">
        <v>161</v>
      </c>
      <c r="E1365" s="69" t="s">
        <v>313</v>
      </c>
      <c r="F1365" s="236" t="s">
        <v>2072</v>
      </c>
      <c r="G1365" s="70" t="s">
        <v>2073</v>
      </c>
      <c r="H1365" s="70" t="s">
        <v>2046</v>
      </c>
      <c r="I1365" s="69" t="s">
        <v>641</v>
      </c>
      <c r="J1365" s="69">
        <v>4017</v>
      </c>
      <c r="K1365" s="287">
        <v>51140145</v>
      </c>
      <c r="L1365" s="69" t="s">
        <v>2047</v>
      </c>
      <c r="M1365" s="81"/>
    </row>
    <row r="1366" spans="2:13" s="255" customFormat="1" x14ac:dyDescent="0.25">
      <c r="B1366" s="155">
        <v>1409</v>
      </c>
      <c r="C1366" s="70" t="s">
        <v>1760</v>
      </c>
      <c r="D1366" s="87" t="s">
        <v>2074</v>
      </c>
      <c r="E1366" s="70" t="s">
        <v>319</v>
      </c>
      <c r="F1366" s="70" t="s">
        <v>2075</v>
      </c>
      <c r="G1366" s="237">
        <v>50</v>
      </c>
      <c r="H1366" s="101">
        <f>10000*G1366</f>
        <v>500000</v>
      </c>
      <c r="I1366" s="69" t="s">
        <v>497</v>
      </c>
      <c r="J1366" s="69">
        <v>40161</v>
      </c>
      <c r="K1366" s="69" t="s">
        <v>2076</v>
      </c>
      <c r="L1366" s="69">
        <v>1</v>
      </c>
      <c r="M1366" s="81" t="s">
        <v>313</v>
      </c>
    </row>
    <row r="1367" spans="2:13" s="255" customFormat="1" ht="39.6" x14ac:dyDescent="0.25">
      <c r="B1367" s="155">
        <v>1410</v>
      </c>
      <c r="C1367" s="70" t="s">
        <v>1760</v>
      </c>
      <c r="D1367" s="87" t="s">
        <v>2074</v>
      </c>
      <c r="E1367" s="70" t="s">
        <v>2077</v>
      </c>
      <c r="F1367" s="70" t="s">
        <v>2078</v>
      </c>
      <c r="G1367" s="237" t="s">
        <v>166</v>
      </c>
      <c r="H1367" s="101">
        <v>1000000</v>
      </c>
      <c r="I1367" s="69" t="s">
        <v>497</v>
      </c>
      <c r="J1367" s="69">
        <v>40161</v>
      </c>
      <c r="K1367" s="69" t="s">
        <v>2079</v>
      </c>
      <c r="L1367" s="69">
        <v>3</v>
      </c>
      <c r="M1367" s="81" t="s">
        <v>2077</v>
      </c>
    </row>
    <row r="1368" spans="2:13" s="255" customFormat="1" x14ac:dyDescent="0.25">
      <c r="B1368" s="155">
        <v>1411</v>
      </c>
      <c r="C1368" s="70" t="s">
        <v>1760</v>
      </c>
      <c r="D1368" s="87" t="s">
        <v>2074</v>
      </c>
      <c r="E1368" s="70" t="s">
        <v>313</v>
      </c>
      <c r="F1368" s="70" t="s">
        <v>2080</v>
      </c>
      <c r="G1368" s="237" t="s">
        <v>166</v>
      </c>
      <c r="H1368" s="101">
        <v>700000</v>
      </c>
      <c r="I1368" s="69" t="s">
        <v>497</v>
      </c>
      <c r="J1368" s="69">
        <v>40161</v>
      </c>
      <c r="K1368" s="69" t="s">
        <v>2081</v>
      </c>
      <c r="L1368" s="69">
        <v>1</v>
      </c>
      <c r="M1368" s="81" t="s">
        <v>317</v>
      </c>
    </row>
    <row r="1369" spans="2:13" s="255" customFormat="1" x14ac:dyDescent="0.25">
      <c r="B1369" s="155">
        <v>1412</v>
      </c>
      <c r="C1369" s="70" t="s">
        <v>1760</v>
      </c>
      <c r="D1369" s="87" t="s">
        <v>2074</v>
      </c>
      <c r="E1369" s="87" t="s">
        <v>317</v>
      </c>
      <c r="F1369" s="87" t="s">
        <v>2082</v>
      </c>
      <c r="G1369" s="238" t="s">
        <v>166</v>
      </c>
      <c r="H1369" s="101">
        <v>500000</v>
      </c>
      <c r="I1369" s="69" t="s">
        <v>497</v>
      </c>
      <c r="J1369" s="81">
        <v>40161</v>
      </c>
      <c r="K1369" s="81" t="s">
        <v>2081</v>
      </c>
      <c r="L1369" s="69">
        <v>1</v>
      </c>
      <c r="M1369" s="81" t="s">
        <v>353</v>
      </c>
    </row>
    <row r="1370" spans="2:13" s="255" customFormat="1" ht="52.8" x14ac:dyDescent="0.25">
      <c r="B1370" s="155">
        <v>1413</v>
      </c>
      <c r="C1370" s="70" t="s">
        <v>1760</v>
      </c>
      <c r="D1370" s="87" t="s">
        <v>2074</v>
      </c>
      <c r="E1370" s="78" t="s">
        <v>317</v>
      </c>
      <c r="F1370" s="78" t="s">
        <v>2083</v>
      </c>
      <c r="G1370" s="239">
        <v>200</v>
      </c>
      <c r="H1370" s="101">
        <f>10000*G1370</f>
        <v>2000000</v>
      </c>
      <c r="I1370" s="69" t="s">
        <v>497</v>
      </c>
      <c r="J1370" s="77">
        <v>40161</v>
      </c>
      <c r="K1370" s="77" t="s">
        <v>2076</v>
      </c>
      <c r="L1370" s="69">
        <v>1</v>
      </c>
      <c r="M1370" s="77" t="s">
        <v>353</v>
      </c>
    </row>
    <row r="1371" spans="2:13" s="255" customFormat="1" ht="26.4" x14ac:dyDescent="0.25">
      <c r="B1371" s="155">
        <v>1414</v>
      </c>
      <c r="C1371" s="70" t="s">
        <v>1760</v>
      </c>
      <c r="D1371" s="87" t="s">
        <v>2074</v>
      </c>
      <c r="E1371" s="70" t="s">
        <v>353</v>
      </c>
      <c r="F1371" s="70" t="s">
        <v>2084</v>
      </c>
      <c r="G1371" s="237">
        <v>60</v>
      </c>
      <c r="H1371" s="101">
        <f>14000*G1371</f>
        <v>840000</v>
      </c>
      <c r="I1371" s="69" t="s">
        <v>497</v>
      </c>
      <c r="J1371" s="69">
        <v>40161</v>
      </c>
      <c r="K1371" s="69" t="s">
        <v>2076</v>
      </c>
      <c r="L1371" s="69">
        <v>1</v>
      </c>
      <c r="M1371" s="69" t="s">
        <v>330</v>
      </c>
    </row>
    <row r="1372" spans="2:13" s="255" customFormat="1" x14ac:dyDescent="0.25">
      <c r="B1372" s="155">
        <v>1415</v>
      </c>
      <c r="C1372" s="70" t="s">
        <v>1760</v>
      </c>
      <c r="D1372" s="87" t="s">
        <v>2074</v>
      </c>
      <c r="E1372" s="70" t="s">
        <v>353</v>
      </c>
      <c r="F1372" s="70" t="s">
        <v>2085</v>
      </c>
      <c r="G1372" s="237">
        <v>40</v>
      </c>
      <c r="H1372" s="101">
        <f>12000*G1372</f>
        <v>480000</v>
      </c>
      <c r="I1372" s="69" t="s">
        <v>497</v>
      </c>
      <c r="J1372" s="69">
        <v>40161</v>
      </c>
      <c r="K1372" s="69" t="s">
        <v>2076</v>
      </c>
      <c r="L1372" s="69">
        <v>1</v>
      </c>
      <c r="M1372" s="69" t="s">
        <v>330</v>
      </c>
    </row>
    <row r="1373" spans="2:13" s="255" customFormat="1" x14ac:dyDescent="0.25">
      <c r="B1373" s="155">
        <v>1416</v>
      </c>
      <c r="C1373" s="70" t="s">
        <v>1760</v>
      </c>
      <c r="D1373" s="87" t="s">
        <v>2074</v>
      </c>
      <c r="E1373" s="70" t="s">
        <v>353</v>
      </c>
      <c r="F1373" s="70" t="s">
        <v>2086</v>
      </c>
      <c r="G1373" s="237">
        <v>20</v>
      </c>
      <c r="H1373" s="101">
        <f>5000*G1373</f>
        <v>100000</v>
      </c>
      <c r="I1373" s="69" t="s">
        <v>497</v>
      </c>
      <c r="J1373" s="69">
        <v>40161</v>
      </c>
      <c r="K1373" s="69" t="s">
        <v>2087</v>
      </c>
      <c r="L1373" s="69">
        <v>1</v>
      </c>
      <c r="M1373" s="69" t="s">
        <v>330</v>
      </c>
    </row>
    <row r="1374" spans="2:13" s="255" customFormat="1" x14ac:dyDescent="0.25">
      <c r="B1374" s="155">
        <v>1417</v>
      </c>
      <c r="C1374" s="70" t="s">
        <v>1760</v>
      </c>
      <c r="D1374" s="87" t="s">
        <v>2074</v>
      </c>
      <c r="E1374" s="70" t="s">
        <v>353</v>
      </c>
      <c r="F1374" s="70" t="s">
        <v>2088</v>
      </c>
      <c r="G1374" s="237">
        <v>40</v>
      </c>
      <c r="H1374" s="101">
        <f>+G1374*2500</f>
        <v>100000</v>
      </c>
      <c r="I1374" s="69" t="s">
        <v>497</v>
      </c>
      <c r="J1374" s="69">
        <v>40161</v>
      </c>
      <c r="K1374" s="69" t="s">
        <v>2087</v>
      </c>
      <c r="L1374" s="69">
        <v>1</v>
      </c>
      <c r="M1374" s="69" t="s">
        <v>330</v>
      </c>
    </row>
    <row r="1375" spans="2:13" s="255" customFormat="1" x14ac:dyDescent="0.25">
      <c r="B1375" s="155">
        <v>1418</v>
      </c>
      <c r="C1375" s="70" t="s">
        <v>1760</v>
      </c>
      <c r="D1375" s="87" t="s">
        <v>2074</v>
      </c>
      <c r="E1375" s="70" t="s">
        <v>330</v>
      </c>
      <c r="F1375" s="70" t="s">
        <v>2089</v>
      </c>
      <c r="G1375" s="237">
        <v>1</v>
      </c>
      <c r="H1375" s="101">
        <v>700000</v>
      </c>
      <c r="I1375" s="69" t="str">
        <f>+I1374</f>
        <v>Gasto de funcionamiento</v>
      </c>
      <c r="J1375" s="69">
        <f>+J1374</f>
        <v>40161</v>
      </c>
      <c r="K1375" s="69" t="s">
        <v>2081</v>
      </c>
      <c r="L1375" s="69">
        <v>1</v>
      </c>
      <c r="M1375" s="69" t="s">
        <v>330</v>
      </c>
    </row>
    <row r="1376" spans="2:13" s="255" customFormat="1" ht="39.6" x14ac:dyDescent="0.25">
      <c r="B1376" s="155">
        <v>1419</v>
      </c>
      <c r="C1376" s="70" t="s">
        <v>1760</v>
      </c>
      <c r="D1376" s="87" t="s">
        <v>2074</v>
      </c>
      <c r="E1376" s="70" t="s">
        <v>330</v>
      </c>
      <c r="F1376" s="70" t="s">
        <v>2090</v>
      </c>
      <c r="G1376" s="237">
        <v>1</v>
      </c>
      <c r="H1376" s="101">
        <v>2200000</v>
      </c>
      <c r="I1376" s="69" t="str">
        <f>+I1374</f>
        <v>Gasto de funcionamiento</v>
      </c>
      <c r="J1376" s="69">
        <v>40161</v>
      </c>
      <c r="K1376" s="69" t="s">
        <v>2079</v>
      </c>
      <c r="L1376" s="69">
        <v>1</v>
      </c>
      <c r="M1376" s="69" t="s">
        <v>331</v>
      </c>
    </row>
    <row r="1377" spans="2:13" s="255" customFormat="1" x14ac:dyDescent="0.25">
      <c r="B1377" s="155">
        <v>1420</v>
      </c>
      <c r="C1377" s="70" t="s">
        <v>1760</v>
      </c>
      <c r="D1377" s="87" t="s">
        <v>2074</v>
      </c>
      <c r="E1377" s="70" t="s">
        <v>331</v>
      </c>
      <c r="F1377" s="70" t="s">
        <v>2091</v>
      </c>
      <c r="G1377" s="237">
        <v>40</v>
      </c>
      <c r="H1377" s="101">
        <f>+G1377*10000</f>
        <v>400000</v>
      </c>
      <c r="I1377" s="69" t="s">
        <v>497</v>
      </c>
      <c r="J1377" s="69">
        <v>40161</v>
      </c>
      <c r="K1377" s="69" t="s">
        <v>2076</v>
      </c>
      <c r="L1377" s="69">
        <v>1</v>
      </c>
      <c r="M1377" s="69" t="s">
        <v>322</v>
      </c>
    </row>
    <row r="1378" spans="2:13" s="255" customFormat="1" x14ac:dyDescent="0.25">
      <c r="B1378" s="155">
        <v>1421</v>
      </c>
      <c r="C1378" s="70" t="str">
        <f>+C1377</f>
        <v>Orden de Pedido</v>
      </c>
      <c r="D1378" s="87" t="s">
        <v>2074</v>
      </c>
      <c r="E1378" s="70" t="s">
        <v>322</v>
      </c>
      <c r="F1378" s="70" t="s">
        <v>2092</v>
      </c>
      <c r="G1378" s="237">
        <v>1</v>
      </c>
      <c r="H1378" s="101">
        <v>1000000</v>
      </c>
      <c r="I1378" s="69" t="str">
        <f>+I1377</f>
        <v>Gasto de funcionamiento</v>
      </c>
      <c r="J1378" s="69">
        <f>+J1377</f>
        <v>40161</v>
      </c>
      <c r="K1378" s="69" t="s">
        <v>2081</v>
      </c>
      <c r="L1378" s="69">
        <v>1</v>
      </c>
      <c r="M1378" s="69" t="s">
        <v>2093</v>
      </c>
    </row>
    <row r="1379" spans="2:13" s="255" customFormat="1" ht="26.4" x14ac:dyDescent="0.25">
      <c r="B1379" s="155">
        <v>1422</v>
      </c>
      <c r="C1379" s="70" t="s">
        <v>1760</v>
      </c>
      <c r="D1379" s="87" t="s">
        <v>2074</v>
      </c>
      <c r="E1379" s="70" t="s">
        <v>310</v>
      </c>
      <c r="F1379" s="70" t="s">
        <v>2094</v>
      </c>
      <c r="G1379" s="237">
        <v>800</v>
      </c>
      <c r="H1379" s="101">
        <f>+G1379*9000</f>
        <v>7200000</v>
      </c>
      <c r="I1379" s="69" t="s">
        <v>641</v>
      </c>
      <c r="J1379" s="69">
        <v>40161</v>
      </c>
      <c r="K1379" s="69" t="s">
        <v>2076</v>
      </c>
      <c r="L1379" s="69">
        <v>1</v>
      </c>
      <c r="M1379" s="69" t="s">
        <v>318</v>
      </c>
    </row>
    <row r="1380" spans="2:13" s="255" customFormat="1" ht="26.4" x14ac:dyDescent="0.25">
      <c r="B1380" s="155">
        <v>1423</v>
      </c>
      <c r="C1380" s="70" t="s">
        <v>1760</v>
      </c>
      <c r="D1380" s="87" t="s">
        <v>2074</v>
      </c>
      <c r="E1380" s="70" t="s">
        <v>310</v>
      </c>
      <c r="F1380" s="70" t="s">
        <v>2095</v>
      </c>
      <c r="G1380" s="237">
        <v>800</v>
      </c>
      <c r="H1380" s="101">
        <f>+G1380*9000</f>
        <v>7200000</v>
      </c>
      <c r="I1380" s="69" t="s">
        <v>641</v>
      </c>
      <c r="J1380" s="69">
        <v>40161</v>
      </c>
      <c r="K1380" s="69" t="s">
        <v>2076</v>
      </c>
      <c r="L1380" s="69">
        <v>1</v>
      </c>
      <c r="M1380" s="69" t="s">
        <v>318</v>
      </c>
    </row>
    <row r="1381" spans="2:13" s="255" customFormat="1" ht="26.4" x14ac:dyDescent="0.25">
      <c r="B1381" s="155">
        <v>1424</v>
      </c>
      <c r="C1381" s="70" t="s">
        <v>1760</v>
      </c>
      <c r="D1381" s="87" t="s">
        <v>2074</v>
      </c>
      <c r="E1381" s="70" t="s">
        <v>310</v>
      </c>
      <c r="F1381" s="70" t="s">
        <v>2096</v>
      </c>
      <c r="G1381" s="237">
        <v>800</v>
      </c>
      <c r="H1381" s="101">
        <f>5000*G1381</f>
        <v>4000000</v>
      </c>
      <c r="I1381" s="69" t="s">
        <v>641</v>
      </c>
      <c r="J1381" s="69">
        <f>+J1380</f>
        <v>40161</v>
      </c>
      <c r="K1381" s="69" t="s">
        <v>2076</v>
      </c>
      <c r="L1381" s="69">
        <v>1</v>
      </c>
      <c r="M1381" s="69" t="s">
        <v>318</v>
      </c>
    </row>
    <row r="1382" spans="2:13" s="255" customFormat="1" ht="26.4" x14ac:dyDescent="0.25">
      <c r="B1382" s="155">
        <v>1425</v>
      </c>
      <c r="C1382" s="70" t="s">
        <v>1760</v>
      </c>
      <c r="D1382" s="87" t="s">
        <v>2074</v>
      </c>
      <c r="E1382" s="70" t="s">
        <v>310</v>
      </c>
      <c r="F1382" s="70" t="s">
        <v>2097</v>
      </c>
      <c r="G1382" s="237">
        <v>2</v>
      </c>
      <c r="H1382" s="101">
        <f>3000000*G1382</f>
        <v>6000000</v>
      </c>
      <c r="I1382" s="69" t="s">
        <v>641</v>
      </c>
      <c r="J1382" s="69">
        <v>40161</v>
      </c>
      <c r="K1382" s="69" t="s">
        <v>2081</v>
      </c>
      <c r="L1382" s="69">
        <v>1</v>
      </c>
      <c r="M1382" s="69" t="s">
        <v>318</v>
      </c>
    </row>
    <row r="1383" spans="2:13" s="255" customFormat="1" ht="26.4" x14ac:dyDescent="0.25">
      <c r="B1383" s="155">
        <v>1426</v>
      </c>
      <c r="C1383" s="70" t="s">
        <v>1760</v>
      </c>
      <c r="D1383" s="87" t="s">
        <v>2074</v>
      </c>
      <c r="E1383" s="108" t="s">
        <v>318</v>
      </c>
      <c r="F1383" s="108" t="s">
        <v>2098</v>
      </c>
      <c r="G1383" s="238">
        <v>100</v>
      </c>
      <c r="H1383" s="101">
        <f>+G1383*20000</f>
        <v>2000000</v>
      </c>
      <c r="I1383" s="69" t="s">
        <v>641</v>
      </c>
      <c r="J1383" s="77">
        <v>40161</v>
      </c>
      <c r="K1383" s="69" t="s">
        <v>2076</v>
      </c>
      <c r="L1383" s="69">
        <v>1</v>
      </c>
      <c r="M1383" s="77" t="s">
        <v>332</v>
      </c>
    </row>
    <row r="1384" spans="2:13" s="255" customFormat="1" ht="26.4" x14ac:dyDescent="0.25">
      <c r="B1384" s="155">
        <v>1427</v>
      </c>
      <c r="C1384" s="70" t="s">
        <v>1760</v>
      </c>
      <c r="D1384" s="87" t="s">
        <v>2074</v>
      </c>
      <c r="E1384" s="108" t="s">
        <v>318</v>
      </c>
      <c r="F1384" s="108" t="s">
        <v>2099</v>
      </c>
      <c r="G1384" s="238">
        <v>100</v>
      </c>
      <c r="H1384" s="101">
        <f>+G1384*20000</f>
        <v>2000000</v>
      </c>
      <c r="I1384" s="69" t="s">
        <v>641</v>
      </c>
      <c r="J1384" s="77">
        <v>40161</v>
      </c>
      <c r="K1384" s="69" t="s">
        <v>2100</v>
      </c>
      <c r="L1384" s="69">
        <v>1</v>
      </c>
      <c r="M1384" s="77" t="s">
        <v>332</v>
      </c>
    </row>
    <row r="1385" spans="2:13" s="255" customFormat="1" ht="57.6" x14ac:dyDescent="0.25">
      <c r="B1385" s="155">
        <v>1428</v>
      </c>
      <c r="C1385" s="288" t="s">
        <v>2101</v>
      </c>
      <c r="D1385" s="288" t="s">
        <v>161</v>
      </c>
      <c r="E1385" s="288" t="s">
        <v>313</v>
      </c>
      <c r="F1385" s="288" t="s">
        <v>2102</v>
      </c>
      <c r="G1385" s="288" t="s">
        <v>250</v>
      </c>
      <c r="H1385" s="101">
        <v>9000000</v>
      </c>
      <c r="I1385" s="288" t="s">
        <v>1661</v>
      </c>
      <c r="J1385" s="288">
        <v>4019</v>
      </c>
      <c r="K1385" s="288" t="s">
        <v>2103</v>
      </c>
      <c r="L1385" s="288" t="s">
        <v>2104</v>
      </c>
      <c r="M1385" s="288" t="s">
        <v>313</v>
      </c>
    </row>
    <row r="1386" spans="2:13" s="255" customFormat="1" ht="28.8" x14ac:dyDescent="0.25">
      <c r="B1386" s="155">
        <v>1429</v>
      </c>
      <c r="C1386" s="288" t="s">
        <v>2101</v>
      </c>
      <c r="D1386" s="288" t="s">
        <v>161</v>
      </c>
      <c r="E1386" s="288" t="s">
        <v>319</v>
      </c>
      <c r="F1386" s="288" t="s">
        <v>2105</v>
      </c>
      <c r="G1386" s="288" t="s">
        <v>250</v>
      </c>
      <c r="H1386" s="101">
        <v>8000000</v>
      </c>
      <c r="I1386" s="288" t="s">
        <v>1661</v>
      </c>
      <c r="J1386" s="288">
        <v>4019</v>
      </c>
      <c r="K1386" s="288" t="s">
        <v>2106</v>
      </c>
      <c r="L1386" s="288" t="s">
        <v>2104</v>
      </c>
      <c r="M1386" s="288" t="s">
        <v>319</v>
      </c>
    </row>
    <row r="1387" spans="2:13" s="255" customFormat="1" ht="28.8" x14ac:dyDescent="0.25">
      <c r="B1387" s="155">
        <v>1430</v>
      </c>
      <c r="C1387" s="288" t="s">
        <v>2101</v>
      </c>
      <c r="D1387" s="288" t="s">
        <v>161</v>
      </c>
      <c r="E1387" s="288" t="s">
        <v>313</v>
      </c>
      <c r="F1387" s="288" t="s">
        <v>2107</v>
      </c>
      <c r="G1387" s="288" t="s">
        <v>250</v>
      </c>
      <c r="H1387" s="101">
        <v>1400000</v>
      </c>
      <c r="I1387" s="288" t="s">
        <v>1661</v>
      </c>
      <c r="J1387" s="288">
        <v>4019</v>
      </c>
      <c r="K1387" s="288" t="s">
        <v>2108</v>
      </c>
      <c r="L1387" s="288" t="s">
        <v>2104</v>
      </c>
      <c r="M1387" s="288" t="s">
        <v>313</v>
      </c>
    </row>
    <row r="1388" spans="2:13" s="255" customFormat="1" ht="28.8" x14ac:dyDescent="0.25">
      <c r="B1388" s="155">
        <v>1431</v>
      </c>
      <c r="C1388" s="288" t="s">
        <v>2101</v>
      </c>
      <c r="D1388" s="288" t="s">
        <v>161</v>
      </c>
      <c r="E1388" s="288" t="s">
        <v>353</v>
      </c>
      <c r="F1388" s="288" t="s">
        <v>2109</v>
      </c>
      <c r="G1388" s="288" t="s">
        <v>250</v>
      </c>
      <c r="H1388" s="101">
        <v>8000000</v>
      </c>
      <c r="I1388" s="288" t="s">
        <v>1661</v>
      </c>
      <c r="J1388" s="288">
        <v>4019</v>
      </c>
      <c r="K1388" s="288" t="s">
        <v>2110</v>
      </c>
      <c r="L1388" s="288" t="s">
        <v>2104</v>
      </c>
      <c r="M1388" s="288" t="s">
        <v>353</v>
      </c>
    </row>
    <row r="1389" spans="2:13" s="255" customFormat="1" ht="28.8" x14ac:dyDescent="0.25">
      <c r="B1389" s="155">
        <v>1432</v>
      </c>
      <c r="C1389" s="288" t="s">
        <v>2101</v>
      </c>
      <c r="D1389" s="288" t="s">
        <v>161</v>
      </c>
      <c r="E1389" s="288" t="s">
        <v>353</v>
      </c>
      <c r="F1389" s="288" t="s">
        <v>2111</v>
      </c>
      <c r="G1389" s="288" t="s">
        <v>250</v>
      </c>
      <c r="H1389" s="101">
        <v>4000000</v>
      </c>
      <c r="I1389" s="288" t="s">
        <v>1661</v>
      </c>
      <c r="J1389" s="288">
        <v>4019</v>
      </c>
      <c r="K1389" s="288" t="s">
        <v>2112</v>
      </c>
      <c r="L1389" s="288" t="s">
        <v>2104</v>
      </c>
      <c r="M1389" s="288" t="s">
        <v>353</v>
      </c>
    </row>
    <row r="1390" spans="2:13" s="255" customFormat="1" ht="28.8" x14ac:dyDescent="0.25">
      <c r="B1390" s="155">
        <v>1433</v>
      </c>
      <c r="C1390" s="288" t="s">
        <v>2101</v>
      </c>
      <c r="D1390" s="288" t="s">
        <v>161</v>
      </c>
      <c r="E1390" s="288" t="s">
        <v>317</v>
      </c>
      <c r="F1390" s="288" t="s">
        <v>2113</v>
      </c>
      <c r="G1390" s="288" t="s">
        <v>250</v>
      </c>
      <c r="H1390" s="101">
        <v>800000</v>
      </c>
      <c r="I1390" s="288" t="s">
        <v>1661</v>
      </c>
      <c r="J1390" s="288">
        <v>4019</v>
      </c>
      <c r="K1390" s="288" t="s">
        <v>2108</v>
      </c>
      <c r="L1390" s="288" t="s">
        <v>2104</v>
      </c>
      <c r="M1390" s="288" t="s">
        <v>317</v>
      </c>
    </row>
    <row r="1391" spans="2:13" s="255" customFormat="1" ht="43.2" x14ac:dyDescent="0.25">
      <c r="B1391" s="155">
        <v>1434</v>
      </c>
      <c r="C1391" s="288" t="s">
        <v>2101</v>
      </c>
      <c r="D1391" s="288" t="s">
        <v>161</v>
      </c>
      <c r="E1391" s="288" t="s">
        <v>890</v>
      </c>
      <c r="F1391" s="288" t="s">
        <v>2114</v>
      </c>
      <c r="G1391" s="288" t="s">
        <v>250</v>
      </c>
      <c r="H1391" s="101">
        <v>3000000</v>
      </c>
      <c r="I1391" s="288" t="s">
        <v>1661</v>
      </c>
      <c r="J1391" s="288">
        <v>4019</v>
      </c>
      <c r="K1391" s="288" t="s">
        <v>2115</v>
      </c>
      <c r="L1391" s="288" t="s">
        <v>2104</v>
      </c>
      <c r="M1391" s="288" t="s">
        <v>890</v>
      </c>
    </row>
    <row r="1392" spans="2:13" s="255" customFormat="1" ht="43.2" x14ac:dyDescent="0.25">
      <c r="B1392" s="155">
        <v>1435</v>
      </c>
      <c r="C1392" s="288" t="s">
        <v>2101</v>
      </c>
      <c r="D1392" s="288" t="s">
        <v>161</v>
      </c>
      <c r="E1392" s="288" t="s">
        <v>897</v>
      </c>
      <c r="F1392" s="288" t="s">
        <v>2116</v>
      </c>
      <c r="G1392" s="288" t="s">
        <v>250</v>
      </c>
      <c r="H1392" s="101">
        <v>3000000</v>
      </c>
      <c r="I1392" s="288" t="s">
        <v>1661</v>
      </c>
      <c r="J1392" s="288">
        <v>4019</v>
      </c>
      <c r="K1392" s="288" t="s">
        <v>2115</v>
      </c>
      <c r="L1392" s="288" t="s">
        <v>2104</v>
      </c>
      <c r="M1392" s="288" t="s">
        <v>897</v>
      </c>
    </row>
    <row r="1393" spans="2:13" s="255" customFormat="1" ht="28.8" x14ac:dyDescent="0.25">
      <c r="B1393" s="155">
        <v>1436</v>
      </c>
      <c r="C1393" s="288"/>
      <c r="D1393" s="288" t="s">
        <v>161</v>
      </c>
      <c r="E1393" s="288" t="s">
        <v>322</v>
      </c>
      <c r="F1393" s="288" t="s">
        <v>2117</v>
      </c>
      <c r="G1393" s="288" t="s">
        <v>250</v>
      </c>
      <c r="H1393" s="101">
        <v>500000</v>
      </c>
      <c r="I1393" s="288" t="s">
        <v>1661</v>
      </c>
      <c r="J1393" s="288">
        <v>4019</v>
      </c>
      <c r="K1393" s="288" t="s">
        <v>2108</v>
      </c>
      <c r="L1393" s="288" t="s">
        <v>2104</v>
      </c>
      <c r="M1393" s="288" t="s">
        <v>322</v>
      </c>
    </row>
    <row r="1394" spans="2:13" s="255" customFormat="1" ht="14.4" x14ac:dyDescent="0.25">
      <c r="B1394" s="155">
        <v>1437</v>
      </c>
      <c r="C1394" s="288" t="s">
        <v>2101</v>
      </c>
      <c r="D1394" s="288" t="s">
        <v>161</v>
      </c>
      <c r="E1394" s="288" t="s">
        <v>1947</v>
      </c>
      <c r="F1394" s="288" t="s">
        <v>2118</v>
      </c>
      <c r="G1394" s="288" t="s">
        <v>250</v>
      </c>
      <c r="H1394" s="101">
        <v>5000000</v>
      </c>
      <c r="I1394" s="288" t="s">
        <v>1661</v>
      </c>
      <c r="J1394" s="288">
        <v>4019</v>
      </c>
      <c r="K1394" s="288" t="s">
        <v>2103</v>
      </c>
      <c r="L1394" s="288" t="s">
        <v>2104</v>
      </c>
      <c r="M1394" s="288" t="s">
        <v>1947</v>
      </c>
    </row>
    <row r="1395" spans="2:13" s="255" customFormat="1" ht="28.8" x14ac:dyDescent="0.25">
      <c r="B1395" s="155">
        <v>1438</v>
      </c>
      <c r="C1395" s="288" t="s">
        <v>2101</v>
      </c>
      <c r="D1395" s="288" t="s">
        <v>161</v>
      </c>
      <c r="E1395" s="288" t="s">
        <v>332</v>
      </c>
      <c r="F1395" s="288" t="s">
        <v>2119</v>
      </c>
      <c r="G1395" s="288" t="s">
        <v>250</v>
      </c>
      <c r="H1395" s="101">
        <v>4000000</v>
      </c>
      <c r="I1395" s="288" t="s">
        <v>1661</v>
      </c>
      <c r="J1395" s="288">
        <v>4019</v>
      </c>
      <c r="K1395" s="288" t="s">
        <v>2110</v>
      </c>
      <c r="L1395" s="288" t="s">
        <v>2104</v>
      </c>
      <c r="M1395" s="288" t="s">
        <v>332</v>
      </c>
    </row>
    <row r="1396" spans="2:13" s="255" customFormat="1" ht="43.2" x14ac:dyDescent="0.25">
      <c r="B1396" s="155">
        <v>1439</v>
      </c>
      <c r="C1396" s="288" t="s">
        <v>2101</v>
      </c>
      <c r="D1396" s="288" t="s">
        <v>161</v>
      </c>
      <c r="E1396" s="288" t="s">
        <v>332</v>
      </c>
      <c r="F1396" s="288" t="s">
        <v>2120</v>
      </c>
      <c r="G1396" s="288" t="s">
        <v>250</v>
      </c>
      <c r="H1396" s="101">
        <v>8000000</v>
      </c>
      <c r="I1396" s="288" t="s">
        <v>1661</v>
      </c>
      <c r="J1396" s="288">
        <v>4019</v>
      </c>
      <c r="K1396" s="288" t="s">
        <v>2112</v>
      </c>
      <c r="L1396" s="288" t="s">
        <v>2104</v>
      </c>
      <c r="M1396" s="288" t="s">
        <v>332</v>
      </c>
    </row>
    <row r="1397" spans="2:13" s="255" customFormat="1" ht="52.8" x14ac:dyDescent="0.25">
      <c r="B1397" s="155">
        <v>1440</v>
      </c>
      <c r="C1397" s="70" t="s">
        <v>2121</v>
      </c>
      <c r="D1397" s="87" t="s">
        <v>161</v>
      </c>
      <c r="E1397" s="70" t="s">
        <v>673</v>
      </c>
      <c r="F1397" s="70" t="s">
        <v>2122</v>
      </c>
      <c r="G1397" s="70" t="s">
        <v>2123</v>
      </c>
      <c r="H1397" s="182">
        <v>9500000</v>
      </c>
      <c r="I1397" s="69" t="s">
        <v>243</v>
      </c>
      <c r="J1397" s="69">
        <v>401</v>
      </c>
      <c r="K1397" s="69">
        <v>51110102</v>
      </c>
      <c r="L1397" s="69" t="s">
        <v>2124</v>
      </c>
      <c r="M1397" s="102" t="s">
        <v>2125</v>
      </c>
    </row>
    <row r="1398" spans="2:13" s="255" customFormat="1" ht="79.2" x14ac:dyDescent="0.25">
      <c r="B1398" s="155">
        <v>1441</v>
      </c>
      <c r="C1398" s="70" t="s">
        <v>2126</v>
      </c>
      <c r="D1398" s="87" t="s">
        <v>161</v>
      </c>
      <c r="E1398" s="70" t="s">
        <v>673</v>
      </c>
      <c r="F1398" s="70" t="s">
        <v>2122</v>
      </c>
      <c r="G1398" s="70" t="s">
        <v>2123</v>
      </c>
      <c r="H1398" s="182">
        <v>200000</v>
      </c>
      <c r="I1398" s="69" t="s">
        <v>243</v>
      </c>
      <c r="J1398" s="69">
        <v>401</v>
      </c>
      <c r="K1398" s="69">
        <v>51110102</v>
      </c>
      <c r="L1398" s="69" t="s">
        <v>2124</v>
      </c>
      <c r="M1398" s="102" t="s">
        <v>678</v>
      </c>
    </row>
    <row r="1399" spans="2:13" s="255" customFormat="1" ht="79.2" x14ac:dyDescent="0.25">
      <c r="B1399" s="155">
        <v>1442</v>
      </c>
      <c r="C1399" s="70" t="s">
        <v>2127</v>
      </c>
      <c r="D1399" s="87" t="s">
        <v>161</v>
      </c>
      <c r="E1399" s="70" t="s">
        <v>673</v>
      </c>
      <c r="F1399" s="70" t="s">
        <v>2128</v>
      </c>
      <c r="G1399" s="70" t="s">
        <v>2123</v>
      </c>
      <c r="H1399" s="182">
        <v>14000000</v>
      </c>
      <c r="I1399" s="69" t="s">
        <v>243</v>
      </c>
      <c r="J1399" s="69">
        <v>401</v>
      </c>
      <c r="K1399" s="69">
        <v>51140102</v>
      </c>
      <c r="L1399" s="102" t="s">
        <v>2129</v>
      </c>
      <c r="M1399" s="102" t="s">
        <v>683</v>
      </c>
    </row>
    <row r="1400" spans="2:13" s="255" customFormat="1" ht="39.6" x14ac:dyDescent="0.25">
      <c r="B1400" s="155">
        <v>1443</v>
      </c>
      <c r="C1400" s="70" t="s">
        <v>2130</v>
      </c>
      <c r="D1400" s="87" t="s">
        <v>161</v>
      </c>
      <c r="E1400" s="70" t="s">
        <v>673</v>
      </c>
      <c r="F1400" s="70" t="s">
        <v>694</v>
      </c>
      <c r="G1400" s="70" t="s">
        <v>2123</v>
      </c>
      <c r="H1400" s="182">
        <v>1200000</v>
      </c>
      <c r="I1400" s="69" t="s">
        <v>243</v>
      </c>
      <c r="J1400" s="69">
        <v>401</v>
      </c>
      <c r="K1400" s="69">
        <v>51140115</v>
      </c>
      <c r="L1400" s="102" t="s">
        <v>2129</v>
      </c>
      <c r="M1400" s="102" t="s">
        <v>621</v>
      </c>
    </row>
    <row r="1401" spans="2:13" s="255" customFormat="1" ht="52.8" x14ac:dyDescent="0.25">
      <c r="B1401" s="155">
        <v>1444</v>
      </c>
      <c r="C1401" s="106" t="s">
        <v>2131</v>
      </c>
      <c r="D1401" s="87" t="s">
        <v>161</v>
      </c>
      <c r="E1401" s="70" t="s">
        <v>673</v>
      </c>
      <c r="F1401" s="108" t="s">
        <v>698</v>
      </c>
      <c r="G1401" s="70" t="s">
        <v>2123</v>
      </c>
      <c r="H1401" s="182">
        <v>5045089</v>
      </c>
      <c r="I1401" s="81" t="s">
        <v>243</v>
      </c>
      <c r="J1401" s="69">
        <v>401</v>
      </c>
      <c r="K1401" s="81">
        <v>51140127</v>
      </c>
      <c r="L1401" s="102" t="s">
        <v>682</v>
      </c>
      <c r="M1401" s="102" t="s">
        <v>230</v>
      </c>
    </row>
    <row r="1402" spans="2:13" s="255" customFormat="1" ht="79.2" x14ac:dyDescent="0.25">
      <c r="B1402" s="155">
        <v>1445</v>
      </c>
      <c r="C1402" s="106" t="s">
        <v>2132</v>
      </c>
      <c r="D1402" s="87" t="s">
        <v>161</v>
      </c>
      <c r="E1402" s="70" t="s">
        <v>673</v>
      </c>
      <c r="F1402" s="108" t="s">
        <v>2133</v>
      </c>
      <c r="G1402" s="70" t="s">
        <v>2123</v>
      </c>
      <c r="H1402" s="182">
        <v>500000</v>
      </c>
      <c r="I1402" s="81" t="s">
        <v>243</v>
      </c>
      <c r="J1402" s="69">
        <v>401</v>
      </c>
      <c r="K1402" s="81">
        <v>51140128</v>
      </c>
      <c r="L1402" s="102" t="s">
        <v>2134</v>
      </c>
      <c r="M1402" s="102" t="s">
        <v>705</v>
      </c>
    </row>
    <row r="1403" spans="2:13" s="255" customFormat="1" ht="52.8" x14ac:dyDescent="0.25">
      <c r="B1403" s="155">
        <v>1446</v>
      </c>
      <c r="C1403" s="107" t="s">
        <v>2135</v>
      </c>
      <c r="D1403" s="87" t="s">
        <v>161</v>
      </c>
      <c r="E1403" s="70" t="s">
        <v>673</v>
      </c>
      <c r="F1403" s="78" t="s">
        <v>707</v>
      </c>
      <c r="G1403" s="70" t="s">
        <v>2123</v>
      </c>
      <c r="H1403" s="182">
        <v>6120000</v>
      </c>
      <c r="I1403" s="81" t="s">
        <v>243</v>
      </c>
      <c r="J1403" s="69">
        <v>401</v>
      </c>
      <c r="K1403" s="77">
        <v>51140129</v>
      </c>
      <c r="L1403" s="102" t="s">
        <v>2136</v>
      </c>
      <c r="M1403" s="102" t="s">
        <v>705</v>
      </c>
    </row>
    <row r="1404" spans="2:13" s="255" customFormat="1" ht="52.8" x14ac:dyDescent="0.25">
      <c r="B1404" s="155">
        <v>1447</v>
      </c>
      <c r="C1404" s="107" t="s">
        <v>2137</v>
      </c>
      <c r="D1404" s="87" t="s">
        <v>161</v>
      </c>
      <c r="E1404" s="70" t="s">
        <v>673</v>
      </c>
      <c r="F1404" s="78" t="s">
        <v>2138</v>
      </c>
      <c r="G1404" s="70" t="s">
        <v>2123</v>
      </c>
      <c r="H1404" s="182">
        <v>2100000</v>
      </c>
      <c r="I1404" s="81" t="s">
        <v>243</v>
      </c>
      <c r="J1404" s="69">
        <v>401</v>
      </c>
      <c r="K1404" s="77">
        <v>51140137</v>
      </c>
      <c r="L1404" s="77" t="s">
        <v>2124</v>
      </c>
      <c r="M1404" s="102" t="s">
        <v>705</v>
      </c>
    </row>
    <row r="1405" spans="2:13" s="255" customFormat="1" ht="66" x14ac:dyDescent="0.25">
      <c r="B1405" s="155">
        <v>1448</v>
      </c>
      <c r="C1405" s="107" t="s">
        <v>2139</v>
      </c>
      <c r="D1405" s="87" t="s">
        <v>161</v>
      </c>
      <c r="E1405" s="70" t="s">
        <v>673</v>
      </c>
      <c r="F1405" s="108" t="s">
        <v>715</v>
      </c>
      <c r="G1405" s="70" t="s">
        <v>2123</v>
      </c>
      <c r="H1405" s="182">
        <v>4100000</v>
      </c>
      <c r="I1405" s="81" t="s">
        <v>243</v>
      </c>
      <c r="J1405" s="69">
        <v>401</v>
      </c>
      <c r="K1405" s="77">
        <v>51140145</v>
      </c>
      <c r="L1405" s="77" t="s">
        <v>2124</v>
      </c>
      <c r="M1405" s="102" t="s">
        <v>705</v>
      </c>
    </row>
    <row r="1406" spans="2:13" s="255" customFormat="1" ht="52.8" x14ac:dyDescent="0.25">
      <c r="B1406" s="155">
        <v>1449</v>
      </c>
      <c r="C1406" s="107" t="s">
        <v>2140</v>
      </c>
      <c r="D1406" s="87" t="s">
        <v>161</v>
      </c>
      <c r="E1406" s="70" t="s">
        <v>673</v>
      </c>
      <c r="F1406" s="78" t="s">
        <v>721</v>
      </c>
      <c r="G1406" s="70" t="s">
        <v>2123</v>
      </c>
      <c r="H1406" s="182">
        <v>3060000</v>
      </c>
      <c r="I1406" s="81" t="s">
        <v>243</v>
      </c>
      <c r="J1406" s="69">
        <v>401</v>
      </c>
      <c r="K1406" s="77">
        <v>51020103</v>
      </c>
      <c r="L1406" s="102" t="s">
        <v>2129</v>
      </c>
      <c r="M1406" s="102" t="s">
        <v>705</v>
      </c>
    </row>
    <row r="1407" spans="2:13" s="255" customFormat="1" ht="52.8" x14ac:dyDescent="0.25">
      <c r="B1407" s="155">
        <v>1450</v>
      </c>
      <c r="C1407" s="107" t="s">
        <v>2081</v>
      </c>
      <c r="D1407" s="87" t="s">
        <v>161</v>
      </c>
      <c r="E1407" s="70" t="s">
        <v>673</v>
      </c>
      <c r="F1407" s="78" t="s">
        <v>721</v>
      </c>
      <c r="G1407" s="70" t="s">
        <v>2123</v>
      </c>
      <c r="H1407" s="182">
        <v>19900000</v>
      </c>
      <c r="I1407" s="81" t="s">
        <v>243</v>
      </c>
      <c r="J1407" s="69">
        <v>401</v>
      </c>
      <c r="K1407" s="77">
        <v>51020101</v>
      </c>
      <c r="L1407" s="102" t="s">
        <v>2129</v>
      </c>
      <c r="M1407" s="102" t="s">
        <v>705</v>
      </c>
    </row>
    <row r="1408" spans="2:13" s="255" customFormat="1" ht="52.8" x14ac:dyDescent="0.25">
      <c r="B1408" s="155">
        <v>1451</v>
      </c>
      <c r="C1408" s="107" t="s">
        <v>2141</v>
      </c>
      <c r="D1408" s="87" t="s">
        <v>161</v>
      </c>
      <c r="E1408" s="70" t="s">
        <v>673</v>
      </c>
      <c r="F1408" s="78" t="s">
        <v>2142</v>
      </c>
      <c r="G1408" s="70" t="s">
        <v>2123</v>
      </c>
      <c r="H1408" s="182">
        <v>1000000</v>
      </c>
      <c r="I1408" s="81" t="s">
        <v>243</v>
      </c>
      <c r="J1408" s="69">
        <v>401</v>
      </c>
      <c r="K1408" s="77">
        <v>51100701</v>
      </c>
      <c r="L1408" s="102" t="s">
        <v>2143</v>
      </c>
      <c r="M1408" s="102" t="s">
        <v>705</v>
      </c>
    </row>
    <row r="1409" spans="2:13" s="255" customFormat="1" ht="52.8" x14ac:dyDescent="0.25">
      <c r="B1409" s="155">
        <v>1452</v>
      </c>
      <c r="C1409" s="107" t="s">
        <v>2144</v>
      </c>
      <c r="D1409" s="87" t="s">
        <v>161</v>
      </c>
      <c r="E1409" s="70" t="s">
        <v>673</v>
      </c>
      <c r="F1409" s="108" t="s">
        <v>2145</v>
      </c>
      <c r="G1409" s="70" t="s">
        <v>2123</v>
      </c>
      <c r="H1409" s="182">
        <v>1000000</v>
      </c>
      <c r="I1409" s="81" t="s">
        <v>243</v>
      </c>
      <c r="J1409" s="69">
        <v>401</v>
      </c>
      <c r="K1409" s="77">
        <v>51090102</v>
      </c>
      <c r="L1409" s="102" t="s">
        <v>2143</v>
      </c>
      <c r="M1409" s="102" t="s">
        <v>705</v>
      </c>
    </row>
    <row r="1410" spans="2:13" s="255" customFormat="1" ht="52.8" x14ac:dyDescent="0.25">
      <c r="B1410" s="155">
        <v>1453</v>
      </c>
      <c r="C1410" s="107" t="s">
        <v>2146</v>
      </c>
      <c r="D1410" s="87" t="s">
        <v>161</v>
      </c>
      <c r="E1410" s="70" t="s">
        <v>673</v>
      </c>
      <c r="F1410" s="108" t="s">
        <v>2147</v>
      </c>
      <c r="G1410" s="70" t="s">
        <v>2123</v>
      </c>
      <c r="H1410" s="182">
        <v>3000000</v>
      </c>
      <c r="I1410" s="81" t="s">
        <v>243</v>
      </c>
      <c r="J1410" s="69">
        <v>401</v>
      </c>
      <c r="K1410" s="77">
        <v>51090106</v>
      </c>
      <c r="L1410" s="102" t="s">
        <v>2143</v>
      </c>
      <c r="M1410" s="102" t="s">
        <v>705</v>
      </c>
    </row>
    <row r="1411" spans="2:13" s="255" customFormat="1" ht="52.8" x14ac:dyDescent="0.25">
      <c r="B1411" s="155">
        <v>1454</v>
      </c>
      <c r="C1411" s="107" t="s">
        <v>2148</v>
      </c>
      <c r="D1411" s="87" t="s">
        <v>161</v>
      </c>
      <c r="E1411" s="70" t="s">
        <v>673</v>
      </c>
      <c r="F1411" s="78" t="s">
        <v>2149</v>
      </c>
      <c r="G1411" s="70" t="s">
        <v>2123</v>
      </c>
      <c r="H1411" s="182">
        <v>3800000</v>
      </c>
      <c r="I1411" s="81" t="s">
        <v>243</v>
      </c>
      <c r="J1411" s="69">
        <v>401</v>
      </c>
      <c r="K1411" s="77">
        <v>51110101</v>
      </c>
      <c r="L1411" s="77" t="s">
        <v>2150</v>
      </c>
      <c r="M1411" s="102" t="s">
        <v>705</v>
      </c>
    </row>
    <row r="1412" spans="2:13" s="255" customFormat="1" ht="26.4" x14ac:dyDescent="0.25">
      <c r="B1412" s="155">
        <v>1455</v>
      </c>
      <c r="C1412" s="70" t="s">
        <v>2151</v>
      </c>
      <c r="D1412" s="87" t="s">
        <v>161</v>
      </c>
      <c r="E1412" s="70" t="s">
        <v>673</v>
      </c>
      <c r="F1412" s="70" t="s">
        <v>2152</v>
      </c>
      <c r="G1412" s="70" t="s">
        <v>2123</v>
      </c>
      <c r="H1412" s="182">
        <v>2000000</v>
      </c>
      <c r="I1412" s="69" t="s">
        <v>243</v>
      </c>
      <c r="J1412" s="69">
        <v>401</v>
      </c>
      <c r="K1412" s="69">
        <v>51140105</v>
      </c>
      <c r="L1412" s="102" t="s">
        <v>2150</v>
      </c>
      <c r="M1412" s="102" t="s">
        <v>688</v>
      </c>
    </row>
    <row r="1413" spans="2:13" s="255" customFormat="1" ht="26.4" x14ac:dyDescent="0.25">
      <c r="B1413" s="155">
        <v>1456</v>
      </c>
      <c r="C1413" s="107" t="s">
        <v>2153</v>
      </c>
      <c r="D1413" s="87" t="s">
        <v>161</v>
      </c>
      <c r="E1413" s="70" t="s">
        <v>673</v>
      </c>
      <c r="F1413" s="70" t="s">
        <v>2154</v>
      </c>
      <c r="G1413" s="70" t="s">
        <v>2123</v>
      </c>
      <c r="H1413" s="182">
        <v>9790000</v>
      </c>
      <c r="I1413" s="81" t="s">
        <v>243</v>
      </c>
      <c r="J1413" s="69">
        <v>401</v>
      </c>
      <c r="K1413" s="77">
        <v>51011401</v>
      </c>
      <c r="L1413" s="102" t="s">
        <v>2150</v>
      </c>
      <c r="M1413" s="102" t="s">
        <v>688</v>
      </c>
    </row>
    <row r="1414" spans="2:13" s="255" customFormat="1" ht="26.4" x14ac:dyDescent="0.25">
      <c r="B1414" s="155">
        <v>1457</v>
      </c>
      <c r="C1414" s="107" t="s">
        <v>920</v>
      </c>
      <c r="D1414" s="87" t="s">
        <v>161</v>
      </c>
      <c r="E1414" s="70" t="s">
        <v>673</v>
      </c>
      <c r="F1414" s="70" t="s">
        <v>2155</v>
      </c>
      <c r="G1414" s="70" t="s">
        <v>2123</v>
      </c>
      <c r="H1414" s="182">
        <v>8000000</v>
      </c>
      <c r="I1414" s="81" t="s">
        <v>243</v>
      </c>
      <c r="J1414" s="69">
        <v>401</v>
      </c>
      <c r="K1414" s="77">
        <v>51010601</v>
      </c>
      <c r="L1414" s="102" t="s">
        <v>2150</v>
      </c>
      <c r="M1414" s="102" t="s">
        <v>688</v>
      </c>
    </row>
    <row r="1415" spans="2:13" s="255" customFormat="1" ht="39.6" x14ac:dyDescent="0.25">
      <c r="B1415" s="155">
        <v>1458</v>
      </c>
      <c r="C1415" s="107" t="s">
        <v>956</v>
      </c>
      <c r="D1415" s="87" t="s">
        <v>161</v>
      </c>
      <c r="E1415" s="70" t="s">
        <v>673</v>
      </c>
      <c r="F1415" s="108" t="s">
        <v>2156</v>
      </c>
      <c r="G1415" s="70" t="s">
        <v>2123</v>
      </c>
      <c r="H1415" s="182">
        <v>4000000</v>
      </c>
      <c r="I1415" s="81" t="s">
        <v>243</v>
      </c>
      <c r="J1415" s="77">
        <v>401</v>
      </c>
      <c r="K1415" s="77">
        <v>51140110</v>
      </c>
      <c r="L1415" s="77" t="s">
        <v>2157</v>
      </c>
      <c r="M1415" s="102" t="s">
        <v>688</v>
      </c>
    </row>
    <row r="1416" spans="2:13" s="255" customFormat="1" ht="26.4" x14ac:dyDescent="0.25">
      <c r="B1416" s="155">
        <v>1459</v>
      </c>
      <c r="C1416" s="107" t="s">
        <v>2158</v>
      </c>
      <c r="D1416" s="87" t="s">
        <v>161</v>
      </c>
      <c r="E1416" s="70" t="s">
        <v>673</v>
      </c>
      <c r="F1416" s="108" t="s">
        <v>2159</v>
      </c>
      <c r="G1416" s="70" t="s">
        <v>2123</v>
      </c>
      <c r="H1416" s="182">
        <v>20000000</v>
      </c>
      <c r="I1416" s="81" t="s">
        <v>243</v>
      </c>
      <c r="J1416" s="77">
        <v>401</v>
      </c>
      <c r="K1416" s="77">
        <v>51140117</v>
      </c>
      <c r="L1416" s="102" t="s">
        <v>2150</v>
      </c>
      <c r="M1416" s="102" t="s">
        <v>688</v>
      </c>
    </row>
    <row r="1417" spans="2:13" s="255" customFormat="1" ht="39.6" x14ac:dyDescent="0.25">
      <c r="B1417" s="155">
        <v>1460</v>
      </c>
      <c r="C1417" s="107" t="s">
        <v>931</v>
      </c>
      <c r="D1417" s="87" t="s">
        <v>161</v>
      </c>
      <c r="E1417" s="70" t="s">
        <v>673</v>
      </c>
      <c r="F1417" s="70" t="s">
        <v>2160</v>
      </c>
      <c r="G1417" s="70" t="s">
        <v>2123</v>
      </c>
      <c r="H1417" s="182">
        <v>800000</v>
      </c>
      <c r="I1417" s="81" t="s">
        <v>243</v>
      </c>
      <c r="J1417" s="77">
        <v>401</v>
      </c>
      <c r="K1417" s="77">
        <v>51140130</v>
      </c>
      <c r="L1417" s="102" t="s">
        <v>2150</v>
      </c>
      <c r="M1417" s="102" t="s">
        <v>688</v>
      </c>
    </row>
    <row r="1418" spans="2:13" s="255" customFormat="1" ht="39.6" x14ac:dyDescent="0.25">
      <c r="B1418" s="155">
        <v>1461</v>
      </c>
      <c r="C1418" s="107" t="s">
        <v>2161</v>
      </c>
      <c r="D1418" s="87" t="s">
        <v>161</v>
      </c>
      <c r="E1418" s="70" t="s">
        <v>673</v>
      </c>
      <c r="F1418" s="108" t="s">
        <v>2162</v>
      </c>
      <c r="G1418" s="109" t="s">
        <v>2123</v>
      </c>
      <c r="H1418" s="182">
        <v>600000</v>
      </c>
      <c r="I1418" s="81" t="s">
        <v>243</v>
      </c>
      <c r="J1418" s="77">
        <v>401</v>
      </c>
      <c r="K1418" s="77">
        <v>51140131</v>
      </c>
      <c r="L1418" s="102" t="s">
        <v>2143</v>
      </c>
      <c r="M1418" s="102" t="s">
        <v>688</v>
      </c>
    </row>
    <row r="1419" spans="2:13" s="255" customFormat="1" ht="39.6" x14ac:dyDescent="0.25">
      <c r="B1419" s="155">
        <v>1462</v>
      </c>
      <c r="C1419" s="94" t="s">
        <v>2163</v>
      </c>
      <c r="D1419" s="87" t="s">
        <v>161</v>
      </c>
      <c r="E1419" s="70" t="s">
        <v>673</v>
      </c>
      <c r="F1419" s="108" t="s">
        <v>2164</v>
      </c>
      <c r="G1419" s="109" t="s">
        <v>2165</v>
      </c>
      <c r="H1419" s="182">
        <v>1000000</v>
      </c>
      <c r="I1419" s="81" t="s">
        <v>243</v>
      </c>
      <c r="J1419" s="77">
        <v>401</v>
      </c>
      <c r="K1419" s="77">
        <v>51140136</v>
      </c>
      <c r="L1419" s="102" t="s">
        <v>2143</v>
      </c>
      <c r="M1419" s="102" t="s">
        <v>608</v>
      </c>
    </row>
    <row r="1420" spans="2:13" s="255" customFormat="1" ht="39.6" x14ac:dyDescent="0.25">
      <c r="B1420" s="155">
        <v>1463</v>
      </c>
      <c r="C1420" s="107" t="s">
        <v>967</v>
      </c>
      <c r="D1420" s="87" t="s">
        <v>161</v>
      </c>
      <c r="E1420" s="70" t="s">
        <v>673</v>
      </c>
      <c r="F1420" s="108" t="s">
        <v>2166</v>
      </c>
      <c r="G1420" s="70" t="s">
        <v>2123</v>
      </c>
      <c r="H1420" s="182">
        <v>600000</v>
      </c>
      <c r="I1420" s="81" t="s">
        <v>243</v>
      </c>
      <c r="J1420" s="69">
        <v>401</v>
      </c>
      <c r="K1420" s="77">
        <v>51090110</v>
      </c>
      <c r="L1420" s="102" t="s">
        <v>2143</v>
      </c>
      <c r="M1420" s="102" t="s">
        <v>688</v>
      </c>
    </row>
    <row r="1421" spans="2:13" s="255" customFormat="1" ht="26.4" x14ac:dyDescent="0.25">
      <c r="B1421" s="155">
        <v>1464</v>
      </c>
      <c r="C1421" s="107" t="s">
        <v>2167</v>
      </c>
      <c r="D1421" s="87" t="s">
        <v>161</v>
      </c>
      <c r="E1421" s="70" t="s">
        <v>673</v>
      </c>
      <c r="F1421" s="108" t="s">
        <v>2168</v>
      </c>
      <c r="G1421" s="70" t="s">
        <v>608</v>
      </c>
      <c r="H1421" s="182">
        <v>950000</v>
      </c>
      <c r="I1421" s="81" t="s">
        <v>243</v>
      </c>
      <c r="J1421" s="69">
        <v>401</v>
      </c>
      <c r="K1421" s="77">
        <v>51060101</v>
      </c>
      <c r="L1421" s="102" t="s">
        <v>2150</v>
      </c>
      <c r="M1421" s="102" t="s">
        <v>688</v>
      </c>
    </row>
    <row r="1422" spans="2:13" s="255" customFormat="1" ht="26.4" x14ac:dyDescent="0.25">
      <c r="B1422" s="155">
        <v>1465</v>
      </c>
      <c r="C1422" s="70" t="s">
        <v>2169</v>
      </c>
      <c r="D1422" s="87" t="s">
        <v>161</v>
      </c>
      <c r="E1422" s="70" t="s">
        <v>673</v>
      </c>
      <c r="F1422" s="108" t="s">
        <v>2168</v>
      </c>
      <c r="G1422" s="70" t="s">
        <v>608</v>
      </c>
      <c r="H1422" s="182">
        <v>410000</v>
      </c>
      <c r="I1422" s="81" t="s">
        <v>243</v>
      </c>
      <c r="J1422" s="77">
        <v>401</v>
      </c>
      <c r="K1422" s="69">
        <v>51060202</v>
      </c>
      <c r="L1422" s="102" t="s">
        <v>2150</v>
      </c>
      <c r="M1422" s="102" t="s">
        <v>688</v>
      </c>
    </row>
    <row r="1423" spans="2:13" s="255" customFormat="1" ht="114" x14ac:dyDescent="0.25">
      <c r="B1423" s="155">
        <v>1466</v>
      </c>
      <c r="C1423" s="289" t="s">
        <v>630</v>
      </c>
      <c r="D1423" s="290" t="s">
        <v>161</v>
      </c>
      <c r="E1423" s="289" t="s">
        <v>613</v>
      </c>
      <c r="F1423" s="289" t="s">
        <v>2170</v>
      </c>
      <c r="G1423" s="290" t="s">
        <v>166</v>
      </c>
      <c r="H1423" s="291">
        <v>26666700</v>
      </c>
      <c r="I1423" s="292" t="s">
        <v>167</v>
      </c>
      <c r="J1423" s="292">
        <v>401221</v>
      </c>
      <c r="K1423" s="292">
        <v>51020101</v>
      </c>
      <c r="L1423" s="292" t="s">
        <v>2171</v>
      </c>
      <c r="M1423" s="293" t="s">
        <v>235</v>
      </c>
    </row>
    <row r="1424" spans="2:13" s="255" customFormat="1" ht="114" x14ac:dyDescent="0.25">
      <c r="B1424" s="155">
        <v>1467</v>
      </c>
      <c r="C1424" s="289" t="s">
        <v>630</v>
      </c>
      <c r="D1424" s="290" t="s">
        <v>161</v>
      </c>
      <c r="E1424" s="290" t="s">
        <v>313</v>
      </c>
      <c r="F1424" s="289" t="s">
        <v>2172</v>
      </c>
      <c r="G1424" s="290" t="s">
        <v>166</v>
      </c>
      <c r="H1424" s="291">
        <v>27550000</v>
      </c>
      <c r="I1424" s="292" t="s">
        <v>167</v>
      </c>
      <c r="J1424" s="292">
        <v>401221</v>
      </c>
      <c r="K1424" s="292">
        <v>51020101</v>
      </c>
      <c r="L1424" s="292" t="s">
        <v>2171</v>
      </c>
      <c r="M1424" s="293" t="s">
        <v>235</v>
      </c>
    </row>
    <row r="1425" spans="2:13" s="255" customFormat="1" ht="45.6" x14ac:dyDescent="0.25">
      <c r="B1425" s="155">
        <v>1468</v>
      </c>
      <c r="C1425" s="289" t="s">
        <v>630</v>
      </c>
      <c r="D1425" s="290" t="s">
        <v>161</v>
      </c>
      <c r="E1425" s="290" t="s">
        <v>313</v>
      </c>
      <c r="F1425" s="294" t="s">
        <v>2173</v>
      </c>
      <c r="G1425" s="290" t="s">
        <v>166</v>
      </c>
      <c r="H1425" s="291">
        <v>27075000</v>
      </c>
      <c r="I1425" s="292" t="s">
        <v>167</v>
      </c>
      <c r="J1425" s="292">
        <v>401221</v>
      </c>
      <c r="K1425" s="292">
        <v>51020101</v>
      </c>
      <c r="L1425" s="292" t="s">
        <v>2171</v>
      </c>
      <c r="M1425" s="293" t="s">
        <v>235</v>
      </c>
    </row>
    <row r="1426" spans="2:13" s="255" customFormat="1" ht="79.8" x14ac:dyDescent="0.25">
      <c r="B1426" s="155">
        <v>1469</v>
      </c>
      <c r="C1426" s="295" t="s">
        <v>229</v>
      </c>
      <c r="D1426" s="290" t="s">
        <v>161</v>
      </c>
      <c r="E1426" s="290" t="s">
        <v>2174</v>
      </c>
      <c r="F1426" s="294" t="s">
        <v>2175</v>
      </c>
      <c r="G1426" s="290" t="s">
        <v>166</v>
      </c>
      <c r="H1426" s="296">
        <v>24789680.16</v>
      </c>
      <c r="I1426" s="292" t="s">
        <v>167</v>
      </c>
      <c r="J1426" s="292">
        <v>401221</v>
      </c>
      <c r="K1426" s="297">
        <v>51020101</v>
      </c>
      <c r="L1426" s="292" t="s">
        <v>2171</v>
      </c>
      <c r="M1426" s="293" t="s">
        <v>235</v>
      </c>
    </row>
    <row r="1427" spans="2:13" s="255" customFormat="1" ht="34.200000000000003" x14ac:dyDescent="0.25">
      <c r="B1427" s="155">
        <v>1470</v>
      </c>
      <c r="C1427" s="289" t="s">
        <v>630</v>
      </c>
      <c r="D1427" s="290" t="s">
        <v>161</v>
      </c>
      <c r="E1427" s="289" t="s">
        <v>2176</v>
      </c>
      <c r="F1427" s="289" t="s">
        <v>2177</v>
      </c>
      <c r="G1427" s="290" t="s">
        <v>166</v>
      </c>
      <c r="H1427" s="291">
        <f>9000000*70%</f>
        <v>6300000</v>
      </c>
      <c r="I1427" s="292" t="s">
        <v>167</v>
      </c>
      <c r="J1427" s="292">
        <v>401221</v>
      </c>
      <c r="K1427" s="292">
        <v>51020101</v>
      </c>
      <c r="L1427" s="292" t="s">
        <v>2171</v>
      </c>
      <c r="M1427" s="292" t="s">
        <v>2178</v>
      </c>
    </row>
    <row r="1428" spans="2:13" s="255" customFormat="1" ht="34.200000000000003" x14ac:dyDescent="0.25">
      <c r="B1428" s="155">
        <v>1471</v>
      </c>
      <c r="C1428" s="289" t="s">
        <v>229</v>
      </c>
      <c r="D1428" s="290" t="s">
        <v>161</v>
      </c>
      <c r="E1428" s="289" t="s">
        <v>2176</v>
      </c>
      <c r="F1428" s="289" t="s">
        <v>2179</v>
      </c>
      <c r="G1428" s="290" t="s">
        <v>166</v>
      </c>
      <c r="H1428" s="291">
        <f>9000000*30%</f>
        <v>2700000</v>
      </c>
      <c r="I1428" s="292" t="s">
        <v>167</v>
      </c>
      <c r="J1428" s="292">
        <v>401221</v>
      </c>
      <c r="K1428" s="292">
        <v>51020101</v>
      </c>
      <c r="L1428" s="292" t="s">
        <v>233</v>
      </c>
      <c r="M1428" s="292" t="s">
        <v>2180</v>
      </c>
    </row>
    <row r="1429" spans="2:13" s="255" customFormat="1" ht="22.8" x14ac:dyDescent="0.25">
      <c r="B1429" s="155">
        <v>1472</v>
      </c>
      <c r="C1429" s="289" t="s">
        <v>2181</v>
      </c>
      <c r="D1429" s="290" t="s">
        <v>161</v>
      </c>
      <c r="E1429" s="289" t="s">
        <v>330</v>
      </c>
      <c r="F1429" s="289" t="s">
        <v>2182</v>
      </c>
      <c r="G1429" s="290">
        <v>130</v>
      </c>
      <c r="H1429" s="291">
        <v>7350000</v>
      </c>
      <c r="I1429" s="292" t="s">
        <v>167</v>
      </c>
      <c r="J1429" s="292">
        <v>401221</v>
      </c>
      <c r="K1429" s="292">
        <v>51020101</v>
      </c>
      <c r="L1429" s="292" t="s">
        <v>233</v>
      </c>
      <c r="M1429" s="292" t="s">
        <v>2180</v>
      </c>
    </row>
    <row r="1430" spans="2:13" s="255" customFormat="1" ht="22.8" x14ac:dyDescent="0.25">
      <c r="B1430" s="155">
        <v>1473</v>
      </c>
      <c r="C1430" s="289" t="s">
        <v>630</v>
      </c>
      <c r="D1430" s="290" t="s">
        <v>161</v>
      </c>
      <c r="E1430" s="290" t="s">
        <v>1110</v>
      </c>
      <c r="F1430" s="294" t="s">
        <v>2183</v>
      </c>
      <c r="G1430" s="290" t="s">
        <v>166</v>
      </c>
      <c r="H1430" s="298">
        <f>+(60000000-1500000)*92%+16415000+3173300+8000000+4400000</f>
        <v>85808300</v>
      </c>
      <c r="I1430" s="292" t="s">
        <v>167</v>
      </c>
      <c r="J1430" s="292">
        <v>401221</v>
      </c>
      <c r="K1430" s="297">
        <v>51020101</v>
      </c>
      <c r="L1430" s="297" t="s">
        <v>2171</v>
      </c>
      <c r="M1430" s="292" t="s">
        <v>2178</v>
      </c>
    </row>
    <row r="1431" spans="2:13" s="255" customFormat="1" ht="34.200000000000003" x14ac:dyDescent="0.25">
      <c r="B1431" s="155">
        <v>1474</v>
      </c>
      <c r="C1431" s="289" t="s">
        <v>2181</v>
      </c>
      <c r="D1431" s="290" t="s">
        <v>161</v>
      </c>
      <c r="E1431" s="290" t="s">
        <v>319</v>
      </c>
      <c r="F1431" s="289" t="s">
        <v>2184</v>
      </c>
      <c r="G1431" s="290">
        <v>230</v>
      </c>
      <c r="H1431" s="298">
        <v>1500000</v>
      </c>
      <c r="I1431" s="292" t="s">
        <v>167</v>
      </c>
      <c r="J1431" s="292">
        <v>401221</v>
      </c>
      <c r="K1431" s="297">
        <v>51020101</v>
      </c>
      <c r="L1431" s="292" t="s">
        <v>233</v>
      </c>
      <c r="M1431" s="292" t="s">
        <v>2180</v>
      </c>
    </row>
    <row r="1432" spans="2:13" s="255" customFormat="1" ht="34.200000000000003" x14ac:dyDescent="0.25">
      <c r="B1432" s="155">
        <v>1475</v>
      </c>
      <c r="C1432" s="289" t="s">
        <v>229</v>
      </c>
      <c r="D1432" s="290" t="s">
        <v>161</v>
      </c>
      <c r="E1432" s="290" t="s">
        <v>1110</v>
      </c>
      <c r="F1432" s="294" t="s">
        <v>2185</v>
      </c>
      <c r="G1432" s="290" t="s">
        <v>166</v>
      </c>
      <c r="H1432" s="298">
        <f>+(60000000-1500000)*8%</f>
        <v>4680000</v>
      </c>
      <c r="I1432" s="292" t="s">
        <v>167</v>
      </c>
      <c r="J1432" s="292">
        <v>401221</v>
      </c>
      <c r="K1432" s="292">
        <v>51020101</v>
      </c>
      <c r="L1432" s="292" t="s">
        <v>233</v>
      </c>
      <c r="M1432" s="292" t="s">
        <v>2180</v>
      </c>
    </row>
    <row r="1433" spans="2:13" s="255" customFormat="1" ht="57" x14ac:dyDescent="0.25">
      <c r="B1433" s="155">
        <v>1476</v>
      </c>
      <c r="C1433" s="289" t="s">
        <v>2186</v>
      </c>
      <c r="D1433" s="290" t="s">
        <v>161</v>
      </c>
      <c r="E1433" s="290" t="s">
        <v>613</v>
      </c>
      <c r="F1433" s="294" t="s">
        <v>2187</v>
      </c>
      <c r="G1433" s="290" t="s">
        <v>166</v>
      </c>
      <c r="H1433" s="298">
        <v>12667200</v>
      </c>
      <c r="I1433" s="292" t="s">
        <v>167</v>
      </c>
      <c r="J1433" s="292">
        <v>401221</v>
      </c>
      <c r="K1433" s="297">
        <v>51090102</v>
      </c>
      <c r="L1433" s="292" t="s">
        <v>2171</v>
      </c>
      <c r="M1433" s="292" t="s">
        <v>235</v>
      </c>
    </row>
    <row r="1434" spans="2:13" s="255" customFormat="1" ht="34.200000000000003" x14ac:dyDescent="0.25">
      <c r="B1434" s="155">
        <v>1477</v>
      </c>
      <c r="C1434" s="289" t="s">
        <v>229</v>
      </c>
      <c r="D1434" s="290" t="s">
        <v>161</v>
      </c>
      <c r="E1434" s="290" t="s">
        <v>317</v>
      </c>
      <c r="F1434" s="294" t="s">
        <v>2188</v>
      </c>
      <c r="G1434" s="290" t="s">
        <v>166</v>
      </c>
      <c r="H1434" s="298">
        <v>1744000</v>
      </c>
      <c r="I1434" s="292" t="s">
        <v>167</v>
      </c>
      <c r="J1434" s="292">
        <v>401221</v>
      </c>
      <c r="K1434" s="297">
        <v>51090102</v>
      </c>
      <c r="L1434" s="292" t="s">
        <v>233</v>
      </c>
      <c r="M1434" s="292" t="s">
        <v>2189</v>
      </c>
    </row>
    <row r="1435" spans="2:13" s="255" customFormat="1" ht="34.200000000000003" x14ac:dyDescent="0.25">
      <c r="B1435" s="155">
        <v>1478</v>
      </c>
      <c r="C1435" s="289" t="s">
        <v>229</v>
      </c>
      <c r="D1435" s="290" t="s">
        <v>161</v>
      </c>
      <c r="E1435" s="290" t="s">
        <v>322</v>
      </c>
      <c r="F1435" s="294" t="s">
        <v>2190</v>
      </c>
      <c r="G1435" s="290">
        <v>2</v>
      </c>
      <c r="H1435" s="298">
        <v>9800000</v>
      </c>
      <c r="I1435" s="292" t="s">
        <v>167</v>
      </c>
      <c r="J1435" s="292">
        <v>401221</v>
      </c>
      <c r="K1435" s="297">
        <v>15090101</v>
      </c>
      <c r="L1435" s="292" t="s">
        <v>233</v>
      </c>
      <c r="M1435" s="292" t="s">
        <v>2180</v>
      </c>
    </row>
    <row r="1436" spans="2:13" s="255" customFormat="1" ht="34.200000000000003" x14ac:dyDescent="0.25">
      <c r="B1436" s="155">
        <v>1479</v>
      </c>
      <c r="C1436" s="289" t="s">
        <v>229</v>
      </c>
      <c r="D1436" s="290" t="s">
        <v>161</v>
      </c>
      <c r="E1436" s="290" t="s">
        <v>331</v>
      </c>
      <c r="F1436" s="294" t="s">
        <v>2191</v>
      </c>
      <c r="G1436" s="290">
        <v>2</v>
      </c>
      <c r="H1436" s="298">
        <v>4320000</v>
      </c>
      <c r="I1436" s="292" t="s">
        <v>167</v>
      </c>
      <c r="J1436" s="292">
        <v>401221</v>
      </c>
      <c r="K1436" s="297">
        <v>15140101</v>
      </c>
      <c r="L1436" s="292" t="s">
        <v>233</v>
      </c>
      <c r="M1436" s="292" t="s">
        <v>2180</v>
      </c>
    </row>
    <row r="1437" spans="2:13" s="255" customFormat="1" ht="34.200000000000003" x14ac:dyDescent="0.25">
      <c r="B1437" s="155">
        <v>1480</v>
      </c>
      <c r="C1437" s="289" t="s">
        <v>229</v>
      </c>
      <c r="D1437" s="290" t="s">
        <v>161</v>
      </c>
      <c r="E1437" s="290" t="s">
        <v>313</v>
      </c>
      <c r="F1437" s="294" t="s">
        <v>2192</v>
      </c>
      <c r="G1437" s="290">
        <v>1</v>
      </c>
      <c r="H1437" s="298">
        <v>992000</v>
      </c>
      <c r="I1437" s="292" t="s">
        <v>167</v>
      </c>
      <c r="J1437" s="292">
        <v>401221</v>
      </c>
      <c r="K1437" s="297">
        <v>15090102</v>
      </c>
      <c r="L1437" s="292" t="s">
        <v>233</v>
      </c>
      <c r="M1437" s="292" t="s">
        <v>2180</v>
      </c>
    </row>
    <row r="1438" spans="2:13" s="255" customFormat="1" ht="102.6" x14ac:dyDescent="0.25">
      <c r="B1438" s="155">
        <v>1481</v>
      </c>
      <c r="C1438" s="289" t="s">
        <v>229</v>
      </c>
      <c r="D1438" s="290" t="s">
        <v>161</v>
      </c>
      <c r="E1438" s="290" t="s">
        <v>319</v>
      </c>
      <c r="F1438" s="290" t="s">
        <v>2193</v>
      </c>
      <c r="G1438" s="290">
        <v>5</v>
      </c>
      <c r="H1438" s="298">
        <v>12000000</v>
      </c>
      <c r="I1438" s="292" t="s">
        <v>167</v>
      </c>
      <c r="J1438" s="292">
        <v>401221</v>
      </c>
      <c r="K1438" s="297">
        <v>15110103</v>
      </c>
      <c r="L1438" s="292" t="s">
        <v>233</v>
      </c>
      <c r="M1438" s="292" t="s">
        <v>2180</v>
      </c>
    </row>
    <row r="1439" spans="2:13" s="255" customFormat="1" ht="22.8" x14ac:dyDescent="0.25">
      <c r="B1439" s="155">
        <v>1482</v>
      </c>
      <c r="C1439" s="289" t="s">
        <v>229</v>
      </c>
      <c r="D1439" s="290" t="s">
        <v>161</v>
      </c>
      <c r="E1439" s="290" t="s">
        <v>319</v>
      </c>
      <c r="F1439" s="294" t="s">
        <v>2194</v>
      </c>
      <c r="G1439" s="290">
        <v>3</v>
      </c>
      <c r="H1439" s="298">
        <f>1500000*1.19+6054680</f>
        <v>7839680</v>
      </c>
      <c r="I1439" s="292" t="s">
        <v>167</v>
      </c>
      <c r="J1439" s="292">
        <v>401221</v>
      </c>
      <c r="K1439" s="297">
        <v>15110103</v>
      </c>
      <c r="L1439" s="292" t="s">
        <v>233</v>
      </c>
      <c r="M1439" s="292" t="s">
        <v>2180</v>
      </c>
    </row>
    <row r="1440" spans="2:13" s="255" customFormat="1" ht="34.200000000000003" x14ac:dyDescent="0.25">
      <c r="B1440" s="155">
        <v>1483</v>
      </c>
      <c r="C1440" s="289" t="s">
        <v>2195</v>
      </c>
      <c r="D1440" s="290" t="s">
        <v>161</v>
      </c>
      <c r="E1440" s="290" t="s">
        <v>2196</v>
      </c>
      <c r="F1440" s="294" t="s">
        <v>2197</v>
      </c>
      <c r="G1440" s="290" t="s">
        <v>166</v>
      </c>
      <c r="H1440" s="298">
        <v>1645996</v>
      </c>
      <c r="I1440" s="292" t="s">
        <v>167</v>
      </c>
      <c r="J1440" s="292">
        <v>401221</v>
      </c>
      <c r="K1440" s="297">
        <v>51010601</v>
      </c>
      <c r="L1440" s="292" t="s">
        <v>233</v>
      </c>
      <c r="M1440" s="292" t="s">
        <v>169</v>
      </c>
    </row>
    <row r="1441" spans="2:13" s="255" customFormat="1" ht="34.200000000000003" x14ac:dyDescent="0.25">
      <c r="B1441" s="155">
        <v>1484</v>
      </c>
      <c r="C1441" s="289" t="s">
        <v>2195</v>
      </c>
      <c r="D1441" s="290" t="s">
        <v>161</v>
      </c>
      <c r="E1441" s="290" t="s">
        <v>2196</v>
      </c>
      <c r="F1441" s="294" t="s">
        <v>2198</v>
      </c>
      <c r="G1441" s="290" t="s">
        <v>166</v>
      </c>
      <c r="H1441" s="298">
        <v>10000000</v>
      </c>
      <c r="I1441" s="292" t="s">
        <v>167</v>
      </c>
      <c r="J1441" s="292">
        <v>401221</v>
      </c>
      <c r="K1441" s="297">
        <v>51011401</v>
      </c>
      <c r="L1441" s="292" t="s">
        <v>233</v>
      </c>
      <c r="M1441" s="292" t="s">
        <v>169</v>
      </c>
    </row>
    <row r="1442" spans="2:13" s="255" customFormat="1" ht="22.8" x14ac:dyDescent="0.25">
      <c r="B1442" s="155">
        <v>1485</v>
      </c>
      <c r="C1442" s="289" t="s">
        <v>2181</v>
      </c>
      <c r="D1442" s="290" t="s">
        <v>161</v>
      </c>
      <c r="E1442" s="290" t="s">
        <v>2199</v>
      </c>
      <c r="F1442" s="294" t="s">
        <v>2200</v>
      </c>
      <c r="G1442" s="290" t="s">
        <v>2201</v>
      </c>
      <c r="H1442" s="298">
        <v>5100000</v>
      </c>
      <c r="I1442" s="292" t="s">
        <v>167</v>
      </c>
      <c r="J1442" s="292">
        <v>401221</v>
      </c>
      <c r="K1442" s="297">
        <v>51020101</v>
      </c>
      <c r="L1442" s="292" t="s">
        <v>233</v>
      </c>
      <c r="M1442" s="292" t="s">
        <v>2180</v>
      </c>
    </row>
    <row r="1443" spans="2:13" s="255" customFormat="1" ht="45.6" x14ac:dyDescent="0.25">
      <c r="B1443" s="155">
        <v>1486</v>
      </c>
      <c r="C1443" s="289" t="s">
        <v>229</v>
      </c>
      <c r="D1443" s="290" t="s">
        <v>161</v>
      </c>
      <c r="E1443" s="290" t="s">
        <v>2196</v>
      </c>
      <c r="F1443" s="294" t="s">
        <v>2202</v>
      </c>
      <c r="G1443" s="290" t="s">
        <v>166</v>
      </c>
      <c r="H1443" s="298">
        <v>5000000</v>
      </c>
      <c r="I1443" s="292" t="s">
        <v>167</v>
      </c>
      <c r="J1443" s="292">
        <v>401221</v>
      </c>
      <c r="K1443" s="297">
        <v>51020103</v>
      </c>
      <c r="L1443" s="292" t="s">
        <v>233</v>
      </c>
      <c r="M1443" s="292" t="s">
        <v>2189</v>
      </c>
    </row>
    <row r="1444" spans="2:13" s="255" customFormat="1" ht="182.4" x14ac:dyDescent="0.25">
      <c r="B1444" s="155">
        <v>1487</v>
      </c>
      <c r="C1444" s="289" t="s">
        <v>2203</v>
      </c>
      <c r="D1444" s="290" t="s">
        <v>161</v>
      </c>
      <c r="E1444" s="290" t="s">
        <v>313</v>
      </c>
      <c r="F1444" s="294" t="s">
        <v>2204</v>
      </c>
      <c r="G1444" s="290" t="s">
        <v>166</v>
      </c>
      <c r="H1444" s="298">
        <v>65000000</v>
      </c>
      <c r="I1444" s="292" t="s">
        <v>167</v>
      </c>
      <c r="J1444" s="292">
        <v>401221</v>
      </c>
      <c r="K1444" s="297">
        <v>51071206</v>
      </c>
      <c r="L1444" s="292" t="s">
        <v>2171</v>
      </c>
      <c r="M1444" s="292" t="s">
        <v>235</v>
      </c>
    </row>
    <row r="1445" spans="2:13" s="255" customFormat="1" x14ac:dyDescent="0.25">
      <c r="B1445" s="155">
        <v>1488</v>
      </c>
      <c r="C1445" s="289" t="s">
        <v>229</v>
      </c>
      <c r="D1445" s="290" t="s">
        <v>161</v>
      </c>
      <c r="E1445" s="290" t="s">
        <v>319</v>
      </c>
      <c r="F1445" s="294" t="s">
        <v>2205</v>
      </c>
      <c r="G1445" s="290">
        <v>1</v>
      </c>
      <c r="H1445" s="298">
        <v>1400000</v>
      </c>
      <c r="I1445" s="292" t="s">
        <v>167</v>
      </c>
      <c r="J1445" s="292">
        <v>401221</v>
      </c>
      <c r="K1445" s="297">
        <v>51090110</v>
      </c>
      <c r="L1445" s="292" t="s">
        <v>233</v>
      </c>
      <c r="M1445" s="292" t="s">
        <v>2180</v>
      </c>
    </row>
    <row r="1446" spans="2:13" s="255" customFormat="1" ht="45.6" x14ac:dyDescent="0.25">
      <c r="B1446" s="155">
        <v>1489</v>
      </c>
      <c r="C1446" s="289" t="s">
        <v>229</v>
      </c>
      <c r="D1446" s="290" t="s">
        <v>161</v>
      </c>
      <c r="E1446" s="290" t="s">
        <v>317</v>
      </c>
      <c r="F1446" s="294" t="s">
        <v>2206</v>
      </c>
      <c r="G1446" s="290">
        <v>1</v>
      </c>
      <c r="H1446" s="298">
        <v>6323898</v>
      </c>
      <c r="I1446" s="292" t="s">
        <v>167</v>
      </c>
      <c r="J1446" s="292">
        <v>401221</v>
      </c>
      <c r="K1446" s="297">
        <v>51100701</v>
      </c>
      <c r="L1446" s="292" t="s">
        <v>233</v>
      </c>
      <c r="M1446" s="292" t="s">
        <v>2180</v>
      </c>
    </row>
    <row r="1447" spans="2:13" s="255" customFormat="1" ht="34.200000000000003" x14ac:dyDescent="0.25">
      <c r="B1447" s="155">
        <v>1490</v>
      </c>
      <c r="C1447" s="289" t="s">
        <v>229</v>
      </c>
      <c r="D1447" s="290" t="s">
        <v>161</v>
      </c>
      <c r="E1447" s="290" t="s">
        <v>2207</v>
      </c>
      <c r="F1447" s="294" t="s">
        <v>2208</v>
      </c>
      <c r="G1447" s="290">
        <v>8</v>
      </c>
      <c r="H1447" s="298">
        <v>11903808</v>
      </c>
      <c r="I1447" s="292" t="s">
        <v>167</v>
      </c>
      <c r="J1447" s="292">
        <v>401221</v>
      </c>
      <c r="K1447" s="297">
        <v>51100701</v>
      </c>
      <c r="L1447" s="292" t="s">
        <v>233</v>
      </c>
      <c r="M1447" s="292" t="s">
        <v>2180</v>
      </c>
    </row>
    <row r="1448" spans="2:13" s="255" customFormat="1" ht="22.8" x14ac:dyDescent="0.25">
      <c r="B1448" s="155">
        <v>1491</v>
      </c>
      <c r="C1448" s="289" t="s">
        <v>229</v>
      </c>
      <c r="D1448" s="290" t="s">
        <v>161</v>
      </c>
      <c r="E1448" s="290" t="s">
        <v>332</v>
      </c>
      <c r="F1448" s="294" t="s">
        <v>2209</v>
      </c>
      <c r="G1448" s="290">
        <v>1</v>
      </c>
      <c r="H1448" s="298">
        <v>619990</v>
      </c>
      <c r="I1448" s="292" t="s">
        <v>167</v>
      </c>
      <c r="J1448" s="292">
        <v>401221</v>
      </c>
      <c r="K1448" s="297">
        <v>51100701</v>
      </c>
      <c r="L1448" s="292" t="s">
        <v>233</v>
      </c>
      <c r="M1448" s="292" t="s">
        <v>2180</v>
      </c>
    </row>
    <row r="1449" spans="2:13" s="255" customFormat="1" x14ac:dyDescent="0.25">
      <c r="B1449" s="155">
        <v>1492</v>
      </c>
      <c r="C1449" s="289" t="s">
        <v>229</v>
      </c>
      <c r="D1449" s="290" t="s">
        <v>161</v>
      </c>
      <c r="E1449" s="290" t="s">
        <v>317</v>
      </c>
      <c r="F1449" s="294" t="s">
        <v>2210</v>
      </c>
      <c r="G1449" s="290">
        <v>4</v>
      </c>
      <c r="H1449" s="298">
        <v>6571900</v>
      </c>
      <c r="I1449" s="292" t="s">
        <v>167</v>
      </c>
      <c r="J1449" s="292">
        <v>401221</v>
      </c>
      <c r="K1449" s="297">
        <v>51140127</v>
      </c>
      <c r="L1449" s="292" t="s">
        <v>233</v>
      </c>
      <c r="M1449" s="292" t="s">
        <v>2180</v>
      </c>
    </row>
    <row r="1450" spans="2:13" s="255" customFormat="1" ht="34.200000000000003" x14ac:dyDescent="0.25">
      <c r="B1450" s="155">
        <v>1493</v>
      </c>
      <c r="C1450" s="289" t="s">
        <v>229</v>
      </c>
      <c r="D1450" s="290" t="s">
        <v>161</v>
      </c>
      <c r="E1450" s="290" t="s">
        <v>313</v>
      </c>
      <c r="F1450" s="294" t="s">
        <v>2211</v>
      </c>
      <c r="G1450" s="290" t="s">
        <v>2212</v>
      </c>
      <c r="H1450" s="298">
        <v>30000000</v>
      </c>
      <c r="I1450" s="292" t="s">
        <v>167</v>
      </c>
      <c r="J1450" s="292">
        <v>401221</v>
      </c>
      <c r="K1450" s="297">
        <v>51140127</v>
      </c>
      <c r="L1450" s="292" t="s">
        <v>233</v>
      </c>
      <c r="M1450" s="292" t="s">
        <v>2180</v>
      </c>
    </row>
    <row r="1451" spans="2:13" s="255" customFormat="1" ht="34.200000000000003" x14ac:dyDescent="0.25">
      <c r="B1451" s="155">
        <v>1494</v>
      </c>
      <c r="C1451" s="289" t="s">
        <v>229</v>
      </c>
      <c r="D1451" s="290" t="s">
        <v>161</v>
      </c>
      <c r="E1451" s="290" t="s">
        <v>2213</v>
      </c>
      <c r="F1451" s="294" t="s">
        <v>2214</v>
      </c>
      <c r="G1451" s="290" t="s">
        <v>2201</v>
      </c>
      <c r="H1451" s="298">
        <v>1000000</v>
      </c>
      <c r="I1451" s="292" t="s">
        <v>167</v>
      </c>
      <c r="J1451" s="292">
        <v>401221</v>
      </c>
      <c r="K1451" s="297">
        <v>51140127</v>
      </c>
      <c r="L1451" s="292" t="s">
        <v>233</v>
      </c>
      <c r="M1451" s="292" t="s">
        <v>2180</v>
      </c>
    </row>
    <row r="1452" spans="2:13" s="255" customFormat="1" ht="34.200000000000003" x14ac:dyDescent="0.25">
      <c r="B1452" s="155">
        <v>1495</v>
      </c>
      <c r="C1452" s="289" t="s">
        <v>229</v>
      </c>
      <c r="D1452" s="290" t="s">
        <v>161</v>
      </c>
      <c r="E1452" s="290" t="s">
        <v>2212</v>
      </c>
      <c r="F1452" s="294" t="s">
        <v>2215</v>
      </c>
      <c r="G1452" s="290" t="s">
        <v>2212</v>
      </c>
      <c r="H1452" s="298">
        <v>12500000</v>
      </c>
      <c r="I1452" s="292" t="s">
        <v>167</v>
      </c>
      <c r="J1452" s="292">
        <v>401221</v>
      </c>
      <c r="K1452" s="297">
        <v>51110102</v>
      </c>
      <c r="L1452" s="292" t="s">
        <v>233</v>
      </c>
      <c r="M1452" s="292" t="s">
        <v>2189</v>
      </c>
    </row>
    <row r="1453" spans="2:13" s="255" customFormat="1" x14ac:dyDescent="0.25">
      <c r="B1453" s="155">
        <v>1496</v>
      </c>
      <c r="C1453" s="289" t="s">
        <v>229</v>
      </c>
      <c r="D1453" s="290" t="s">
        <v>161</v>
      </c>
      <c r="E1453" s="290" t="s">
        <v>356</v>
      </c>
      <c r="F1453" s="294" t="s">
        <v>2216</v>
      </c>
      <c r="G1453" s="290" t="s">
        <v>166</v>
      </c>
      <c r="H1453" s="298">
        <f>2000000-799000</f>
        <v>1201000</v>
      </c>
      <c r="I1453" s="292" t="s">
        <v>167</v>
      </c>
      <c r="J1453" s="292">
        <v>401221</v>
      </c>
      <c r="K1453" s="297">
        <v>51140102</v>
      </c>
      <c r="L1453" s="292" t="s">
        <v>233</v>
      </c>
      <c r="M1453" s="292" t="s">
        <v>2180</v>
      </c>
    </row>
    <row r="1454" spans="2:13" s="255" customFormat="1" ht="34.200000000000003" x14ac:dyDescent="0.25">
      <c r="B1454" s="155">
        <v>1497</v>
      </c>
      <c r="C1454" s="289" t="s">
        <v>229</v>
      </c>
      <c r="D1454" s="290" t="s">
        <v>161</v>
      </c>
      <c r="E1454" s="290" t="s">
        <v>2217</v>
      </c>
      <c r="F1454" s="294" t="s">
        <v>2218</v>
      </c>
      <c r="G1454" s="290" t="s">
        <v>2201</v>
      </c>
      <c r="H1454" s="298">
        <v>6075902</v>
      </c>
      <c r="I1454" s="292" t="s">
        <v>167</v>
      </c>
      <c r="J1454" s="292">
        <v>401221</v>
      </c>
      <c r="K1454" s="297">
        <v>51140127</v>
      </c>
      <c r="L1454" s="292" t="s">
        <v>233</v>
      </c>
      <c r="M1454" s="292" t="s">
        <v>2180</v>
      </c>
    </row>
    <row r="1455" spans="2:13" s="255" customFormat="1" ht="34.200000000000003" x14ac:dyDescent="0.25">
      <c r="B1455" s="155">
        <v>1498</v>
      </c>
      <c r="C1455" s="289" t="s">
        <v>229</v>
      </c>
      <c r="D1455" s="290" t="s">
        <v>161</v>
      </c>
      <c r="E1455" s="290" t="s">
        <v>2219</v>
      </c>
      <c r="F1455" s="294" t="s">
        <v>2220</v>
      </c>
      <c r="G1455" s="290" t="s">
        <v>2201</v>
      </c>
      <c r="H1455" s="298">
        <v>6000000</v>
      </c>
      <c r="I1455" s="292" t="s">
        <v>167</v>
      </c>
      <c r="J1455" s="292">
        <v>401221</v>
      </c>
      <c r="K1455" s="297">
        <v>51140127</v>
      </c>
      <c r="L1455" s="292" t="s">
        <v>233</v>
      </c>
      <c r="M1455" s="292" t="s">
        <v>2180</v>
      </c>
    </row>
    <row r="1456" spans="2:13" s="255" customFormat="1" ht="45.6" x14ac:dyDescent="0.25">
      <c r="B1456" s="155">
        <v>1499</v>
      </c>
      <c r="C1456" s="289" t="s">
        <v>2195</v>
      </c>
      <c r="D1456" s="290" t="s">
        <v>161</v>
      </c>
      <c r="E1456" s="290" t="s">
        <v>319</v>
      </c>
      <c r="F1456" s="294" t="s">
        <v>2221</v>
      </c>
      <c r="G1456" s="299" t="s">
        <v>166</v>
      </c>
      <c r="H1456" s="298">
        <v>7200000</v>
      </c>
      <c r="I1456" s="292" t="s">
        <v>167</v>
      </c>
      <c r="J1456" s="292">
        <v>401221</v>
      </c>
      <c r="K1456" s="297">
        <v>51140105</v>
      </c>
      <c r="L1456" s="292" t="s">
        <v>2171</v>
      </c>
      <c r="M1456" s="292" t="s">
        <v>235</v>
      </c>
    </row>
    <row r="1457" spans="2:13" s="255" customFormat="1" ht="34.200000000000003" x14ac:dyDescent="0.25">
      <c r="B1457" s="155">
        <v>1500</v>
      </c>
      <c r="C1457" s="289" t="s">
        <v>229</v>
      </c>
      <c r="D1457" s="290" t="s">
        <v>161</v>
      </c>
      <c r="E1457" s="290" t="s">
        <v>322</v>
      </c>
      <c r="F1457" s="294" t="s">
        <v>2222</v>
      </c>
      <c r="G1457" s="290" t="s">
        <v>2201</v>
      </c>
      <c r="H1457" s="298">
        <v>1200000</v>
      </c>
      <c r="I1457" s="292" t="s">
        <v>167</v>
      </c>
      <c r="J1457" s="292">
        <v>401221</v>
      </c>
      <c r="K1457" s="297">
        <v>51140102</v>
      </c>
      <c r="L1457" s="292" t="s">
        <v>233</v>
      </c>
      <c r="M1457" s="292" t="s">
        <v>2180</v>
      </c>
    </row>
    <row r="1458" spans="2:13" s="255" customFormat="1" ht="22.8" x14ac:dyDescent="0.25">
      <c r="B1458" s="155">
        <v>1501</v>
      </c>
      <c r="C1458" s="289" t="s">
        <v>229</v>
      </c>
      <c r="D1458" s="290" t="s">
        <v>161</v>
      </c>
      <c r="E1458" s="290" t="s">
        <v>317</v>
      </c>
      <c r="F1458" s="294" t="s">
        <v>2223</v>
      </c>
      <c r="G1458" s="299" t="s">
        <v>166</v>
      </c>
      <c r="H1458" s="298">
        <v>1800000</v>
      </c>
      <c r="I1458" s="292" t="s">
        <v>167</v>
      </c>
      <c r="J1458" s="292">
        <v>401221</v>
      </c>
      <c r="K1458" s="297">
        <v>51090106</v>
      </c>
      <c r="L1458" s="292" t="s">
        <v>233</v>
      </c>
      <c r="M1458" s="292" t="s">
        <v>2189</v>
      </c>
    </row>
    <row r="1459" spans="2:13" s="255" customFormat="1" ht="22.8" x14ac:dyDescent="0.25">
      <c r="B1459" s="155">
        <v>1502</v>
      </c>
      <c r="C1459" s="289" t="s">
        <v>229</v>
      </c>
      <c r="D1459" s="290" t="s">
        <v>161</v>
      </c>
      <c r="E1459" s="290" t="s">
        <v>353</v>
      </c>
      <c r="F1459" s="294" t="s">
        <v>2224</v>
      </c>
      <c r="G1459" s="299" t="s">
        <v>166</v>
      </c>
      <c r="H1459" s="298">
        <v>500000</v>
      </c>
      <c r="I1459" s="292" t="s">
        <v>167</v>
      </c>
      <c r="J1459" s="292">
        <v>401221</v>
      </c>
      <c r="K1459" s="297">
        <v>51090107</v>
      </c>
      <c r="L1459" s="292" t="s">
        <v>233</v>
      </c>
      <c r="M1459" s="292" t="s">
        <v>2189</v>
      </c>
    </row>
    <row r="1460" spans="2:13" s="255" customFormat="1" ht="159.6" x14ac:dyDescent="0.25">
      <c r="B1460" s="155">
        <v>1503</v>
      </c>
      <c r="C1460" s="289" t="s">
        <v>2225</v>
      </c>
      <c r="D1460" s="290" t="s">
        <v>161</v>
      </c>
      <c r="E1460" s="290" t="s">
        <v>319</v>
      </c>
      <c r="F1460" s="294" t="s">
        <v>2226</v>
      </c>
      <c r="G1460" s="299" t="s">
        <v>166</v>
      </c>
      <c r="H1460" s="298">
        <f>85680000+339200</f>
        <v>86019200</v>
      </c>
      <c r="I1460" s="292" t="s">
        <v>167</v>
      </c>
      <c r="J1460" s="292">
        <v>401221</v>
      </c>
      <c r="K1460" s="297">
        <v>51020101</v>
      </c>
      <c r="L1460" s="292" t="s">
        <v>2171</v>
      </c>
      <c r="M1460" s="292" t="s">
        <v>235</v>
      </c>
    </row>
    <row r="1461" spans="2:13" s="255" customFormat="1" ht="45.6" x14ac:dyDescent="0.25">
      <c r="B1461" s="155">
        <v>1504</v>
      </c>
      <c r="C1461" s="289" t="s">
        <v>2181</v>
      </c>
      <c r="D1461" s="290" t="s">
        <v>161</v>
      </c>
      <c r="E1461" s="290" t="s">
        <v>2219</v>
      </c>
      <c r="F1461" s="294" t="s">
        <v>2227</v>
      </c>
      <c r="G1461" s="290" t="s">
        <v>2201</v>
      </c>
      <c r="H1461" s="298">
        <v>32019728</v>
      </c>
      <c r="I1461" s="292" t="s">
        <v>167</v>
      </c>
      <c r="J1461" s="292">
        <v>401221</v>
      </c>
      <c r="K1461" s="297">
        <v>51020101</v>
      </c>
      <c r="L1461" s="292" t="s">
        <v>233</v>
      </c>
      <c r="M1461" s="292" t="s">
        <v>2180</v>
      </c>
    </row>
    <row r="1462" spans="2:13" s="255" customFormat="1" ht="22.8" x14ac:dyDescent="0.25">
      <c r="B1462" s="155">
        <v>1505</v>
      </c>
      <c r="C1462" s="289" t="s">
        <v>2181</v>
      </c>
      <c r="D1462" s="290" t="s">
        <v>161</v>
      </c>
      <c r="E1462" s="290" t="s">
        <v>330</v>
      </c>
      <c r="F1462" s="294" t="s">
        <v>2228</v>
      </c>
      <c r="G1462" s="290" t="s">
        <v>2201</v>
      </c>
      <c r="H1462" s="298">
        <v>8000000</v>
      </c>
      <c r="I1462" s="292" t="s">
        <v>167</v>
      </c>
      <c r="J1462" s="292">
        <v>401221</v>
      </c>
      <c r="K1462" s="297">
        <v>51020101</v>
      </c>
      <c r="L1462" s="292" t="s">
        <v>233</v>
      </c>
      <c r="M1462" s="292" t="s">
        <v>2180</v>
      </c>
    </row>
    <row r="1463" spans="2:13" s="255" customFormat="1" ht="22.8" x14ac:dyDescent="0.25">
      <c r="B1463" s="155">
        <v>1506</v>
      </c>
      <c r="C1463" s="289" t="s">
        <v>2195</v>
      </c>
      <c r="D1463" s="290" t="s">
        <v>161</v>
      </c>
      <c r="E1463" s="290" t="s">
        <v>2229</v>
      </c>
      <c r="F1463" s="294" t="s">
        <v>2230</v>
      </c>
      <c r="G1463" s="290" t="s">
        <v>2231</v>
      </c>
      <c r="H1463" s="298">
        <f>100000000-26000000</f>
        <v>74000000</v>
      </c>
      <c r="I1463" s="292" t="s">
        <v>167</v>
      </c>
      <c r="J1463" s="292">
        <v>401221</v>
      </c>
      <c r="K1463" s="297">
        <v>51020101</v>
      </c>
      <c r="L1463" s="292" t="s">
        <v>233</v>
      </c>
      <c r="M1463" s="292" t="s">
        <v>169</v>
      </c>
    </row>
    <row r="1464" spans="2:13" s="255" customFormat="1" ht="102.6" x14ac:dyDescent="0.25">
      <c r="B1464" s="155">
        <v>1507</v>
      </c>
      <c r="C1464" s="289" t="s">
        <v>229</v>
      </c>
      <c r="D1464" s="290" t="s">
        <v>161</v>
      </c>
      <c r="E1464" s="290" t="s">
        <v>2232</v>
      </c>
      <c r="F1464" s="294" t="s">
        <v>2233</v>
      </c>
      <c r="G1464" s="290" t="s">
        <v>166</v>
      </c>
      <c r="H1464" s="298">
        <v>80888996</v>
      </c>
      <c r="I1464" s="292" t="s">
        <v>167</v>
      </c>
      <c r="J1464" s="292">
        <v>401221</v>
      </c>
      <c r="K1464" s="297">
        <v>51020101</v>
      </c>
      <c r="L1464" s="292" t="s">
        <v>233</v>
      </c>
      <c r="M1464" s="292" t="s">
        <v>169</v>
      </c>
    </row>
    <row r="1465" spans="2:13" s="255" customFormat="1" ht="34.200000000000003" x14ac:dyDescent="0.25">
      <c r="B1465" s="155">
        <v>1508</v>
      </c>
      <c r="C1465" s="289" t="s">
        <v>229</v>
      </c>
      <c r="D1465" s="290" t="s">
        <v>161</v>
      </c>
      <c r="E1465" s="290" t="s">
        <v>2232</v>
      </c>
      <c r="F1465" s="294" t="s">
        <v>2234</v>
      </c>
      <c r="G1465" s="290" t="s">
        <v>166</v>
      </c>
      <c r="H1465" s="298">
        <v>159500000</v>
      </c>
      <c r="I1465" s="292" t="s">
        <v>167</v>
      </c>
      <c r="J1465" s="292">
        <v>401221</v>
      </c>
      <c r="K1465" s="297">
        <v>51140133</v>
      </c>
      <c r="L1465" s="292" t="s">
        <v>233</v>
      </c>
      <c r="M1465" s="292" t="s">
        <v>2189</v>
      </c>
    </row>
    <row r="1466" spans="2:13" s="255" customFormat="1" ht="34.200000000000003" x14ac:dyDescent="0.25">
      <c r="B1466" s="155">
        <v>1509</v>
      </c>
      <c r="C1466" s="289" t="s">
        <v>229</v>
      </c>
      <c r="D1466" s="290" t="s">
        <v>161</v>
      </c>
      <c r="E1466" s="290" t="s">
        <v>2232</v>
      </c>
      <c r="F1466" s="294" t="s">
        <v>2235</v>
      </c>
      <c r="G1466" s="290" t="s">
        <v>166</v>
      </c>
      <c r="H1466" s="298">
        <v>176600000</v>
      </c>
      <c r="I1466" s="292" t="s">
        <v>167</v>
      </c>
      <c r="J1466" s="292">
        <v>401221</v>
      </c>
      <c r="K1466" s="297">
        <v>51140133</v>
      </c>
      <c r="L1466" s="292" t="s">
        <v>233</v>
      </c>
      <c r="M1466" s="292" t="s">
        <v>2189</v>
      </c>
    </row>
    <row r="1467" spans="2:13" s="255" customFormat="1" ht="34.200000000000003" x14ac:dyDescent="0.25">
      <c r="B1467" s="155">
        <v>1510</v>
      </c>
      <c r="C1467" s="289" t="s">
        <v>229</v>
      </c>
      <c r="D1467" s="290" t="s">
        <v>161</v>
      </c>
      <c r="E1467" s="290" t="s">
        <v>2232</v>
      </c>
      <c r="F1467" s="294" t="s">
        <v>2236</v>
      </c>
      <c r="G1467" s="290" t="s">
        <v>166</v>
      </c>
      <c r="H1467" s="298">
        <v>72600000</v>
      </c>
      <c r="I1467" s="292" t="s">
        <v>167</v>
      </c>
      <c r="J1467" s="292">
        <v>401221</v>
      </c>
      <c r="K1467" s="297">
        <v>51140133</v>
      </c>
      <c r="L1467" s="292" t="s">
        <v>233</v>
      </c>
      <c r="M1467" s="292" t="s">
        <v>2189</v>
      </c>
    </row>
    <row r="1468" spans="2:13" s="255" customFormat="1" ht="34.200000000000003" x14ac:dyDescent="0.25">
      <c r="B1468" s="155">
        <v>1511</v>
      </c>
      <c r="C1468" s="289" t="s">
        <v>229</v>
      </c>
      <c r="D1468" s="290" t="s">
        <v>161</v>
      </c>
      <c r="E1468" s="290" t="s">
        <v>2232</v>
      </c>
      <c r="F1468" s="294" t="s">
        <v>2237</v>
      </c>
      <c r="G1468" s="290" t="s">
        <v>166</v>
      </c>
      <c r="H1468" s="298">
        <v>59500000</v>
      </c>
      <c r="I1468" s="292" t="s">
        <v>167</v>
      </c>
      <c r="J1468" s="292">
        <v>401221</v>
      </c>
      <c r="K1468" s="297">
        <v>51140133</v>
      </c>
      <c r="L1468" s="292" t="s">
        <v>233</v>
      </c>
      <c r="M1468" s="292" t="s">
        <v>2189</v>
      </c>
    </row>
    <row r="1469" spans="2:13" s="255" customFormat="1" ht="34.200000000000003" x14ac:dyDescent="0.25">
      <c r="B1469" s="155">
        <v>1512</v>
      </c>
      <c r="C1469" s="289" t="s">
        <v>229</v>
      </c>
      <c r="D1469" s="290" t="s">
        <v>161</v>
      </c>
      <c r="E1469" s="290" t="s">
        <v>2232</v>
      </c>
      <c r="F1469" s="294" t="s">
        <v>2238</v>
      </c>
      <c r="G1469" s="290" t="s">
        <v>166</v>
      </c>
      <c r="H1469" s="298">
        <v>82110000</v>
      </c>
      <c r="I1469" s="292" t="s">
        <v>167</v>
      </c>
      <c r="J1469" s="292">
        <v>401221</v>
      </c>
      <c r="K1469" s="297">
        <v>51140133</v>
      </c>
      <c r="L1469" s="292" t="s">
        <v>233</v>
      </c>
      <c r="M1469" s="292" t="s">
        <v>2189</v>
      </c>
    </row>
    <row r="1470" spans="2:13" s="255" customFormat="1" ht="34.200000000000003" x14ac:dyDescent="0.25">
      <c r="B1470" s="155">
        <v>1513</v>
      </c>
      <c r="C1470" s="289" t="s">
        <v>229</v>
      </c>
      <c r="D1470" s="290" t="s">
        <v>161</v>
      </c>
      <c r="E1470" s="290" t="s">
        <v>2232</v>
      </c>
      <c r="F1470" s="294" t="s">
        <v>2239</v>
      </c>
      <c r="G1470" s="290" t="s">
        <v>166</v>
      </c>
      <c r="H1470" s="298">
        <v>35700000</v>
      </c>
      <c r="I1470" s="292" t="s">
        <v>167</v>
      </c>
      <c r="J1470" s="292">
        <v>401221</v>
      </c>
      <c r="K1470" s="297">
        <v>51140133</v>
      </c>
      <c r="L1470" s="292" t="s">
        <v>233</v>
      </c>
      <c r="M1470" s="292" t="s">
        <v>2189</v>
      </c>
    </row>
    <row r="1471" spans="2:13" s="255" customFormat="1" ht="34.200000000000003" x14ac:dyDescent="0.25">
      <c r="B1471" s="155">
        <v>1514</v>
      </c>
      <c r="C1471" s="289" t="s">
        <v>229</v>
      </c>
      <c r="D1471" s="290" t="s">
        <v>161</v>
      </c>
      <c r="E1471" s="290" t="s">
        <v>2232</v>
      </c>
      <c r="F1471" s="294" t="s">
        <v>2240</v>
      </c>
      <c r="G1471" s="290" t="s">
        <v>166</v>
      </c>
      <c r="H1471" s="298">
        <v>850000</v>
      </c>
      <c r="I1471" s="292" t="s">
        <v>167</v>
      </c>
      <c r="J1471" s="292">
        <v>401221</v>
      </c>
      <c r="K1471" s="297">
        <v>51140133</v>
      </c>
      <c r="L1471" s="292" t="s">
        <v>233</v>
      </c>
      <c r="M1471" s="292" t="s">
        <v>2189</v>
      </c>
    </row>
    <row r="1472" spans="2:13" s="255" customFormat="1" ht="22.8" x14ac:dyDescent="0.25">
      <c r="B1472" s="155">
        <v>1515</v>
      </c>
      <c r="C1472" s="289" t="s">
        <v>229</v>
      </c>
      <c r="D1472" s="290" t="s">
        <v>161</v>
      </c>
      <c r="E1472" s="290" t="s">
        <v>313</v>
      </c>
      <c r="F1472" s="294" t="s">
        <v>2241</v>
      </c>
      <c r="G1472" s="299">
        <v>3600</v>
      </c>
      <c r="H1472" s="298">
        <v>4836000</v>
      </c>
      <c r="I1472" s="292" t="s">
        <v>167</v>
      </c>
      <c r="J1472" s="292">
        <v>401221</v>
      </c>
      <c r="K1472" s="297">
        <v>51140102</v>
      </c>
      <c r="L1472" s="292" t="s">
        <v>233</v>
      </c>
      <c r="M1472" s="292" t="s">
        <v>2180</v>
      </c>
    </row>
    <row r="1473" spans="2:13" s="255" customFormat="1" ht="22.8" x14ac:dyDescent="0.25">
      <c r="B1473" s="155">
        <v>1516</v>
      </c>
      <c r="C1473" s="289" t="s">
        <v>229</v>
      </c>
      <c r="D1473" s="290" t="s">
        <v>161</v>
      </c>
      <c r="E1473" s="290" t="s">
        <v>310</v>
      </c>
      <c r="F1473" s="294" t="s">
        <v>2242</v>
      </c>
      <c r="G1473" s="299">
        <v>3600</v>
      </c>
      <c r="H1473" s="298">
        <v>4836000</v>
      </c>
      <c r="I1473" s="292" t="s">
        <v>167</v>
      </c>
      <c r="J1473" s="292">
        <v>401221</v>
      </c>
      <c r="K1473" s="297">
        <v>51140102</v>
      </c>
      <c r="L1473" s="292" t="s">
        <v>233</v>
      </c>
      <c r="M1473" s="292" t="s">
        <v>2180</v>
      </c>
    </row>
    <row r="1474" spans="2:13" s="255" customFormat="1" ht="22.8" x14ac:dyDescent="0.25">
      <c r="B1474" s="155">
        <v>1517</v>
      </c>
      <c r="C1474" s="289" t="s">
        <v>229</v>
      </c>
      <c r="D1474" s="290" t="s">
        <v>161</v>
      </c>
      <c r="E1474" s="290" t="s">
        <v>2243</v>
      </c>
      <c r="F1474" s="294" t="s">
        <v>2244</v>
      </c>
      <c r="G1474" s="290">
        <v>600</v>
      </c>
      <c r="H1474" s="298">
        <v>7439880</v>
      </c>
      <c r="I1474" s="292" t="s">
        <v>167</v>
      </c>
      <c r="J1474" s="292">
        <v>401221</v>
      </c>
      <c r="K1474" s="297">
        <v>51140102</v>
      </c>
      <c r="L1474" s="292" t="s">
        <v>233</v>
      </c>
      <c r="M1474" s="292" t="s">
        <v>2180</v>
      </c>
    </row>
    <row r="1475" spans="2:13" s="255" customFormat="1" ht="34.200000000000003" x14ac:dyDescent="0.25">
      <c r="B1475" s="155">
        <v>1518</v>
      </c>
      <c r="C1475" s="289" t="s">
        <v>229</v>
      </c>
      <c r="D1475" s="290" t="s">
        <v>161</v>
      </c>
      <c r="E1475" s="290" t="s">
        <v>2245</v>
      </c>
      <c r="F1475" s="294" t="s">
        <v>2246</v>
      </c>
      <c r="G1475" s="290" t="s">
        <v>2247</v>
      </c>
      <c r="H1475" s="298">
        <v>3099950</v>
      </c>
      <c r="I1475" s="292" t="s">
        <v>167</v>
      </c>
      <c r="J1475" s="292">
        <v>401221</v>
      </c>
      <c r="K1475" s="297">
        <v>51140102</v>
      </c>
      <c r="L1475" s="292" t="s">
        <v>233</v>
      </c>
      <c r="M1475" s="292" t="s">
        <v>2180</v>
      </c>
    </row>
    <row r="1476" spans="2:13" s="255" customFormat="1" ht="22.8" x14ac:dyDescent="0.25">
      <c r="B1476" s="155">
        <v>1519</v>
      </c>
      <c r="C1476" s="289" t="s">
        <v>229</v>
      </c>
      <c r="D1476" s="290" t="s">
        <v>161</v>
      </c>
      <c r="E1476" s="290" t="s">
        <v>2248</v>
      </c>
      <c r="F1476" s="294" t="s">
        <v>2249</v>
      </c>
      <c r="G1476" s="290" t="s">
        <v>166</v>
      </c>
      <c r="H1476" s="298">
        <v>23672700</v>
      </c>
      <c r="I1476" s="292" t="s">
        <v>167</v>
      </c>
      <c r="J1476" s="292">
        <v>401221</v>
      </c>
      <c r="K1476" s="297">
        <v>51041301</v>
      </c>
      <c r="L1476" s="292" t="s">
        <v>233</v>
      </c>
      <c r="M1476" s="292" t="s">
        <v>2180</v>
      </c>
    </row>
    <row r="1477" spans="2:13" s="255" customFormat="1" x14ac:dyDescent="0.25">
      <c r="B1477" s="155">
        <v>1520</v>
      </c>
      <c r="C1477" s="289" t="s">
        <v>229</v>
      </c>
      <c r="D1477" s="290" t="s">
        <v>161</v>
      </c>
      <c r="E1477" s="290" t="s">
        <v>1424</v>
      </c>
      <c r="F1477" s="294" t="s">
        <v>2250</v>
      </c>
      <c r="G1477" s="290" t="s">
        <v>2212</v>
      </c>
      <c r="H1477" s="298">
        <v>80000000</v>
      </c>
      <c r="I1477" s="292" t="s">
        <v>167</v>
      </c>
      <c r="J1477" s="292">
        <v>401221</v>
      </c>
      <c r="K1477" s="297">
        <v>51140145</v>
      </c>
      <c r="L1477" s="292" t="s">
        <v>233</v>
      </c>
      <c r="M1477" s="292" t="s">
        <v>2180</v>
      </c>
    </row>
    <row r="1478" spans="2:13" s="255" customFormat="1" ht="22.8" x14ac:dyDescent="0.25">
      <c r="B1478" s="155">
        <v>1521</v>
      </c>
      <c r="C1478" s="289" t="s">
        <v>229</v>
      </c>
      <c r="D1478" s="290" t="s">
        <v>161</v>
      </c>
      <c r="E1478" s="290" t="s">
        <v>318</v>
      </c>
      <c r="F1478" s="294" t="s">
        <v>2251</v>
      </c>
      <c r="G1478" s="290" t="s">
        <v>166</v>
      </c>
      <c r="H1478" s="298">
        <v>19014700</v>
      </c>
      <c r="I1478" s="292" t="s">
        <v>167</v>
      </c>
      <c r="J1478" s="292">
        <v>401221</v>
      </c>
      <c r="K1478" s="297">
        <v>51041301</v>
      </c>
      <c r="L1478" s="292" t="s">
        <v>233</v>
      </c>
      <c r="M1478" s="292" t="s">
        <v>2252</v>
      </c>
    </row>
    <row r="1479" spans="2:13" s="255" customFormat="1" x14ac:dyDescent="0.25">
      <c r="B1479" s="155">
        <v>1522</v>
      </c>
      <c r="C1479" s="289" t="s">
        <v>229</v>
      </c>
      <c r="D1479" s="290" t="s">
        <v>161</v>
      </c>
      <c r="E1479" s="290" t="s">
        <v>2174</v>
      </c>
      <c r="F1479" s="294" t="s">
        <v>2253</v>
      </c>
      <c r="G1479" s="290" t="s">
        <v>166</v>
      </c>
      <c r="H1479" s="298">
        <v>286000000</v>
      </c>
      <c r="I1479" s="292" t="s">
        <v>167</v>
      </c>
      <c r="J1479" s="292">
        <v>401221</v>
      </c>
      <c r="K1479" s="297">
        <v>51140133</v>
      </c>
      <c r="L1479" s="292" t="s">
        <v>2171</v>
      </c>
      <c r="M1479" s="292" t="s">
        <v>235</v>
      </c>
    </row>
    <row r="1480" spans="2:13" s="255" customFormat="1" ht="22.8" x14ac:dyDescent="0.25">
      <c r="B1480" s="155">
        <v>1523</v>
      </c>
      <c r="C1480" s="289" t="s">
        <v>229</v>
      </c>
      <c r="D1480" s="290" t="s">
        <v>161</v>
      </c>
      <c r="E1480" s="290" t="s">
        <v>2254</v>
      </c>
      <c r="F1480" s="294" t="s">
        <v>2255</v>
      </c>
      <c r="G1480" s="290" t="s">
        <v>166</v>
      </c>
      <c r="H1480" s="298">
        <v>3100000</v>
      </c>
      <c r="I1480" s="292" t="s">
        <v>167</v>
      </c>
      <c r="J1480" s="292">
        <v>401221</v>
      </c>
      <c r="K1480" s="297">
        <v>51041301</v>
      </c>
      <c r="L1480" s="292" t="s">
        <v>233</v>
      </c>
      <c r="M1480" s="292" t="s">
        <v>2252</v>
      </c>
    </row>
    <row r="1481" spans="2:13" s="255" customFormat="1" ht="22.8" x14ac:dyDescent="0.25">
      <c r="B1481" s="155">
        <v>1524</v>
      </c>
      <c r="C1481" s="289" t="s">
        <v>2195</v>
      </c>
      <c r="D1481" s="290" t="s">
        <v>161</v>
      </c>
      <c r="E1481" s="290" t="s">
        <v>1424</v>
      </c>
      <c r="F1481" s="294" t="s">
        <v>2256</v>
      </c>
      <c r="G1481" s="290" t="s">
        <v>166</v>
      </c>
      <c r="H1481" s="298">
        <v>17000000</v>
      </c>
      <c r="I1481" s="292" t="s">
        <v>167</v>
      </c>
      <c r="J1481" s="292">
        <v>401221</v>
      </c>
      <c r="K1481" s="297">
        <v>51140105</v>
      </c>
      <c r="L1481" s="292" t="s">
        <v>233</v>
      </c>
      <c r="M1481" s="292" t="s">
        <v>2189</v>
      </c>
    </row>
    <row r="1482" spans="2:13" s="255" customFormat="1" ht="91.2" x14ac:dyDescent="0.25">
      <c r="B1482" s="155">
        <v>1525</v>
      </c>
      <c r="C1482" s="289" t="s">
        <v>2257</v>
      </c>
      <c r="D1482" s="290" t="s">
        <v>161</v>
      </c>
      <c r="E1482" s="290" t="s">
        <v>319</v>
      </c>
      <c r="F1482" s="294" t="s">
        <v>2258</v>
      </c>
      <c r="G1482" s="290" t="s">
        <v>166</v>
      </c>
      <c r="H1482" s="298">
        <v>14280000</v>
      </c>
      <c r="I1482" s="292" t="s">
        <v>167</v>
      </c>
      <c r="J1482" s="292">
        <v>401221</v>
      </c>
      <c r="K1482" s="297">
        <v>51140133</v>
      </c>
      <c r="L1482" s="292" t="s">
        <v>2171</v>
      </c>
      <c r="M1482" s="292" t="s">
        <v>235</v>
      </c>
    </row>
    <row r="1483" spans="2:13" s="255" customFormat="1" ht="22.8" x14ac:dyDescent="0.25">
      <c r="B1483" s="155">
        <v>1526</v>
      </c>
      <c r="C1483" s="289" t="s">
        <v>229</v>
      </c>
      <c r="D1483" s="290" t="s">
        <v>161</v>
      </c>
      <c r="E1483" s="290" t="s">
        <v>2259</v>
      </c>
      <c r="F1483" s="294" t="s">
        <v>2260</v>
      </c>
      <c r="G1483" s="290" t="s">
        <v>166</v>
      </c>
      <c r="H1483" s="298">
        <v>4958100</v>
      </c>
      <c r="I1483" s="292" t="s">
        <v>167</v>
      </c>
      <c r="J1483" s="292">
        <v>401221</v>
      </c>
      <c r="K1483" s="297">
        <v>51090102</v>
      </c>
      <c r="L1483" s="292" t="s">
        <v>233</v>
      </c>
      <c r="M1483" s="292" t="s">
        <v>2252</v>
      </c>
    </row>
    <row r="1484" spans="2:13" s="255" customFormat="1" ht="22.8" x14ac:dyDescent="0.25">
      <c r="B1484" s="155">
        <v>1527</v>
      </c>
      <c r="C1484" s="289" t="s">
        <v>229</v>
      </c>
      <c r="D1484" s="290" t="s">
        <v>161</v>
      </c>
      <c r="E1484" s="290" t="s">
        <v>2259</v>
      </c>
      <c r="F1484" s="294" t="s">
        <v>2261</v>
      </c>
      <c r="G1484" s="290" t="s">
        <v>166</v>
      </c>
      <c r="H1484" s="298">
        <v>5000000</v>
      </c>
      <c r="I1484" s="292" t="s">
        <v>167</v>
      </c>
      <c r="J1484" s="292">
        <v>401221</v>
      </c>
      <c r="K1484" s="297">
        <v>51090110</v>
      </c>
      <c r="L1484" s="292" t="s">
        <v>233</v>
      </c>
      <c r="M1484" s="292" t="s">
        <v>2180</v>
      </c>
    </row>
    <row r="1485" spans="2:13" s="255" customFormat="1" x14ac:dyDescent="0.25">
      <c r="B1485" s="155">
        <v>1528</v>
      </c>
      <c r="C1485" s="289" t="s">
        <v>229</v>
      </c>
      <c r="D1485" s="290" t="s">
        <v>161</v>
      </c>
      <c r="E1485" s="290" t="s">
        <v>322</v>
      </c>
      <c r="F1485" s="294" t="s">
        <v>2262</v>
      </c>
      <c r="G1485" s="290" t="s">
        <v>166</v>
      </c>
      <c r="H1485" s="298">
        <v>800000</v>
      </c>
      <c r="I1485" s="292" t="s">
        <v>167</v>
      </c>
      <c r="J1485" s="292">
        <v>401221</v>
      </c>
      <c r="K1485" s="297">
        <v>51090104</v>
      </c>
      <c r="L1485" s="292" t="s">
        <v>233</v>
      </c>
      <c r="M1485" s="292" t="s">
        <v>2252</v>
      </c>
    </row>
    <row r="1486" spans="2:13" s="255" customFormat="1" ht="22.8" x14ac:dyDescent="0.25">
      <c r="B1486" s="155">
        <v>1529</v>
      </c>
      <c r="C1486" s="289" t="s">
        <v>2195</v>
      </c>
      <c r="D1486" s="290" t="s">
        <v>161</v>
      </c>
      <c r="E1486" s="290" t="s">
        <v>2259</v>
      </c>
      <c r="F1486" s="294" t="s">
        <v>2263</v>
      </c>
      <c r="G1486" s="290" t="s">
        <v>166</v>
      </c>
      <c r="H1486" s="298">
        <v>500000</v>
      </c>
      <c r="I1486" s="292" t="s">
        <v>167</v>
      </c>
      <c r="J1486" s="292">
        <v>401221</v>
      </c>
      <c r="K1486" s="297">
        <v>51110101</v>
      </c>
      <c r="L1486" s="292" t="s">
        <v>233</v>
      </c>
      <c r="M1486" s="292" t="s">
        <v>169</v>
      </c>
    </row>
    <row r="1487" spans="2:13" s="255" customFormat="1" ht="22.8" x14ac:dyDescent="0.25">
      <c r="B1487" s="155">
        <v>1530</v>
      </c>
      <c r="C1487" s="289" t="s">
        <v>2181</v>
      </c>
      <c r="D1487" s="290" t="s">
        <v>161</v>
      </c>
      <c r="E1487" s="290" t="s">
        <v>2259</v>
      </c>
      <c r="F1487" s="294" t="s">
        <v>2264</v>
      </c>
      <c r="G1487" s="290" t="s">
        <v>2212</v>
      </c>
      <c r="H1487" s="298">
        <v>1300000</v>
      </c>
      <c r="I1487" s="292" t="s">
        <v>167</v>
      </c>
      <c r="J1487" s="292">
        <v>401221</v>
      </c>
      <c r="K1487" s="297">
        <v>51140110</v>
      </c>
      <c r="L1487" s="292" t="s">
        <v>233</v>
      </c>
      <c r="M1487" s="292" t="s">
        <v>2180</v>
      </c>
    </row>
    <row r="1488" spans="2:13" s="255" customFormat="1" ht="22.8" x14ac:dyDescent="0.25">
      <c r="B1488" s="155">
        <v>1531</v>
      </c>
      <c r="C1488" s="289" t="s">
        <v>229</v>
      </c>
      <c r="D1488" s="290" t="s">
        <v>161</v>
      </c>
      <c r="E1488" s="290" t="s">
        <v>2259</v>
      </c>
      <c r="F1488" s="294" t="s">
        <v>2265</v>
      </c>
      <c r="G1488" s="290" t="s">
        <v>2212</v>
      </c>
      <c r="H1488" s="298">
        <v>2000000</v>
      </c>
      <c r="I1488" s="292" t="s">
        <v>167</v>
      </c>
      <c r="J1488" s="292">
        <v>401221</v>
      </c>
      <c r="K1488" s="297">
        <v>51140129</v>
      </c>
      <c r="L1488" s="292" t="s">
        <v>233</v>
      </c>
      <c r="M1488" s="292" t="s">
        <v>2252</v>
      </c>
    </row>
    <row r="1489" spans="2:13" s="255" customFormat="1" ht="57" x14ac:dyDescent="0.25">
      <c r="B1489" s="155">
        <v>1532</v>
      </c>
      <c r="C1489" s="300" t="s">
        <v>2203</v>
      </c>
      <c r="D1489" s="290" t="s">
        <v>161</v>
      </c>
      <c r="E1489" s="290" t="s">
        <v>313</v>
      </c>
      <c r="F1489" s="294" t="s">
        <v>2266</v>
      </c>
      <c r="G1489" s="290" t="s">
        <v>166</v>
      </c>
      <c r="H1489" s="298">
        <v>100000000</v>
      </c>
      <c r="I1489" s="292" t="s">
        <v>641</v>
      </c>
      <c r="J1489" s="292">
        <v>2001401221</v>
      </c>
      <c r="K1489" s="297">
        <v>51071206</v>
      </c>
      <c r="L1489" s="292" t="s">
        <v>611</v>
      </c>
      <c r="M1489" s="292" t="s">
        <v>235</v>
      </c>
    </row>
    <row r="1490" spans="2:13" s="255" customFormat="1" ht="45.6" x14ac:dyDescent="0.25">
      <c r="B1490" s="155">
        <v>1533</v>
      </c>
      <c r="C1490" s="289" t="s">
        <v>2267</v>
      </c>
      <c r="D1490" s="290" t="s">
        <v>161</v>
      </c>
      <c r="E1490" s="290" t="s">
        <v>353</v>
      </c>
      <c r="F1490" s="294" t="s">
        <v>2268</v>
      </c>
      <c r="G1490" s="290" t="s">
        <v>166</v>
      </c>
      <c r="H1490" s="298">
        <v>16000000</v>
      </c>
      <c r="I1490" s="292" t="s">
        <v>641</v>
      </c>
      <c r="J1490" s="292">
        <v>2001401221</v>
      </c>
      <c r="K1490" s="297">
        <v>51020101</v>
      </c>
      <c r="L1490" s="292" t="s">
        <v>611</v>
      </c>
      <c r="M1490" s="292" t="s">
        <v>169</v>
      </c>
    </row>
    <row r="1491" spans="2:13" s="255" customFormat="1" ht="45.6" x14ac:dyDescent="0.25">
      <c r="B1491" s="155">
        <v>1534</v>
      </c>
      <c r="C1491" s="289" t="s">
        <v>2267</v>
      </c>
      <c r="D1491" s="290" t="s">
        <v>161</v>
      </c>
      <c r="E1491" s="290" t="s">
        <v>310</v>
      </c>
      <c r="F1491" s="294" t="s">
        <v>2269</v>
      </c>
      <c r="G1491" s="290" t="s">
        <v>166</v>
      </c>
      <c r="H1491" s="298">
        <v>19000000</v>
      </c>
      <c r="I1491" s="292" t="s">
        <v>641</v>
      </c>
      <c r="J1491" s="292">
        <v>2001401221</v>
      </c>
      <c r="K1491" s="297">
        <v>51020101</v>
      </c>
      <c r="L1491" s="292" t="s">
        <v>611</v>
      </c>
      <c r="M1491" s="292" t="s">
        <v>169</v>
      </c>
    </row>
    <row r="1492" spans="2:13" s="255" customFormat="1" ht="22.8" x14ac:dyDescent="0.25">
      <c r="B1492" s="155">
        <v>1535</v>
      </c>
      <c r="C1492" s="289" t="s">
        <v>229</v>
      </c>
      <c r="D1492" s="290" t="s">
        <v>161</v>
      </c>
      <c r="E1492" s="290" t="s">
        <v>331</v>
      </c>
      <c r="F1492" s="294" t="s">
        <v>2270</v>
      </c>
      <c r="G1492" s="290" t="s">
        <v>2212</v>
      </c>
      <c r="H1492" s="298">
        <v>33000000</v>
      </c>
      <c r="I1492" s="292" t="s">
        <v>641</v>
      </c>
      <c r="J1492" s="292">
        <v>2001401221</v>
      </c>
      <c r="K1492" s="297">
        <v>15090102</v>
      </c>
      <c r="L1492" s="292" t="s">
        <v>233</v>
      </c>
      <c r="M1492" s="292" t="s">
        <v>2180</v>
      </c>
    </row>
    <row r="1493" spans="2:13" s="255" customFormat="1" ht="45.6" x14ac:dyDescent="0.25">
      <c r="B1493" s="155">
        <v>1536</v>
      </c>
      <c r="C1493" s="289" t="s">
        <v>229</v>
      </c>
      <c r="D1493" s="290" t="s">
        <v>161</v>
      </c>
      <c r="E1493" s="290" t="s">
        <v>331</v>
      </c>
      <c r="F1493" s="294" t="s">
        <v>2271</v>
      </c>
      <c r="G1493" s="290">
        <v>2</v>
      </c>
      <c r="H1493" s="298">
        <v>7000000</v>
      </c>
      <c r="I1493" s="292" t="s">
        <v>641</v>
      </c>
      <c r="J1493" s="292">
        <v>2001401221</v>
      </c>
      <c r="K1493" s="297">
        <v>15090101</v>
      </c>
      <c r="L1493" s="292" t="s">
        <v>233</v>
      </c>
      <c r="M1493" s="292" t="s">
        <v>2180</v>
      </c>
    </row>
    <row r="1494" spans="2:13" s="255" customFormat="1" ht="45.6" x14ac:dyDescent="0.25">
      <c r="B1494" s="155">
        <v>1537</v>
      </c>
      <c r="C1494" s="289" t="s">
        <v>229</v>
      </c>
      <c r="D1494" s="290" t="s">
        <v>161</v>
      </c>
      <c r="E1494" s="290" t="s">
        <v>2272</v>
      </c>
      <c r="F1494" s="294" t="s">
        <v>2273</v>
      </c>
      <c r="G1494" s="290" t="s">
        <v>166</v>
      </c>
      <c r="H1494" s="298">
        <v>4958000</v>
      </c>
      <c r="I1494" s="292" t="s">
        <v>641</v>
      </c>
      <c r="J1494" s="292">
        <v>2001401221</v>
      </c>
      <c r="K1494" s="297">
        <v>51090104</v>
      </c>
      <c r="L1494" s="292" t="s">
        <v>233</v>
      </c>
      <c r="M1494" s="292" t="s">
        <v>2274</v>
      </c>
    </row>
    <row r="1495" spans="2:13" s="255" customFormat="1" ht="34.200000000000003" x14ac:dyDescent="0.25">
      <c r="B1495" s="155">
        <v>1538</v>
      </c>
      <c r="C1495" s="289" t="s">
        <v>229</v>
      </c>
      <c r="D1495" s="290" t="s">
        <v>161</v>
      </c>
      <c r="E1495" s="290" t="s">
        <v>331</v>
      </c>
      <c r="F1495" s="294" t="s">
        <v>2275</v>
      </c>
      <c r="G1495" s="290" t="s">
        <v>2212</v>
      </c>
      <c r="H1495" s="298">
        <v>5500000</v>
      </c>
      <c r="I1495" s="292" t="s">
        <v>641</v>
      </c>
      <c r="J1495" s="292">
        <v>2001401221</v>
      </c>
      <c r="K1495" s="297">
        <v>51090104</v>
      </c>
      <c r="L1495" s="292" t="s">
        <v>233</v>
      </c>
      <c r="M1495" s="292" t="s">
        <v>2180</v>
      </c>
    </row>
    <row r="1496" spans="2:13" s="255" customFormat="1" ht="34.200000000000003" x14ac:dyDescent="0.25">
      <c r="B1496" s="155">
        <v>1539</v>
      </c>
      <c r="C1496" s="289" t="s">
        <v>229</v>
      </c>
      <c r="D1496" s="290" t="s">
        <v>161</v>
      </c>
      <c r="E1496" s="290" t="s">
        <v>317</v>
      </c>
      <c r="F1496" s="294" t="s">
        <v>2276</v>
      </c>
      <c r="G1496" s="290" t="s">
        <v>166</v>
      </c>
      <c r="H1496" s="298">
        <v>3542000</v>
      </c>
      <c r="I1496" s="292" t="s">
        <v>641</v>
      </c>
      <c r="J1496" s="292">
        <v>2001401221</v>
      </c>
      <c r="K1496" s="297">
        <v>51090104</v>
      </c>
      <c r="L1496" s="292" t="s">
        <v>233</v>
      </c>
      <c r="M1496" s="292" t="s">
        <v>2274</v>
      </c>
    </row>
    <row r="1497" spans="2:13" s="255" customFormat="1" ht="57" x14ac:dyDescent="0.25">
      <c r="B1497" s="155">
        <v>1540</v>
      </c>
      <c r="C1497" s="289" t="s">
        <v>229</v>
      </c>
      <c r="D1497" s="290" t="s">
        <v>161</v>
      </c>
      <c r="E1497" s="290" t="s">
        <v>2277</v>
      </c>
      <c r="F1497" s="294" t="s">
        <v>2278</v>
      </c>
      <c r="G1497" s="290" t="s">
        <v>2279</v>
      </c>
      <c r="H1497" s="298">
        <v>30000000</v>
      </c>
      <c r="I1497" s="292" t="s">
        <v>641</v>
      </c>
      <c r="J1497" s="292">
        <v>2001401221</v>
      </c>
      <c r="K1497" s="297">
        <v>51140102</v>
      </c>
      <c r="L1497" s="292" t="s">
        <v>233</v>
      </c>
      <c r="M1497" s="292" t="s">
        <v>2180</v>
      </c>
    </row>
    <row r="1498" spans="2:13" s="255" customFormat="1" ht="45.6" x14ac:dyDescent="0.25">
      <c r="B1498" s="155">
        <v>1541</v>
      </c>
      <c r="C1498" s="289" t="s">
        <v>229</v>
      </c>
      <c r="D1498" s="290" t="s">
        <v>161</v>
      </c>
      <c r="E1498" s="290" t="s">
        <v>313</v>
      </c>
      <c r="F1498" s="294" t="s">
        <v>2280</v>
      </c>
      <c r="G1498" s="290">
        <v>1</v>
      </c>
      <c r="H1498" s="298">
        <v>5000000</v>
      </c>
      <c r="I1498" s="292" t="s">
        <v>641</v>
      </c>
      <c r="J1498" s="292">
        <v>2001401221</v>
      </c>
      <c r="K1498" s="297">
        <v>51020101</v>
      </c>
      <c r="L1498" s="292" t="s">
        <v>233</v>
      </c>
      <c r="M1498" s="292" t="s">
        <v>2180</v>
      </c>
    </row>
    <row r="1499" spans="2:13" s="255" customFormat="1" ht="68.400000000000006" x14ac:dyDescent="0.25">
      <c r="B1499" s="155">
        <v>1542</v>
      </c>
      <c r="C1499" s="289" t="s">
        <v>2267</v>
      </c>
      <c r="D1499" s="290" t="s">
        <v>161</v>
      </c>
      <c r="E1499" s="290" t="s">
        <v>2039</v>
      </c>
      <c r="F1499" s="294" t="s">
        <v>2281</v>
      </c>
      <c r="G1499" s="290" t="s">
        <v>166</v>
      </c>
      <c r="H1499" s="298">
        <v>21000000</v>
      </c>
      <c r="I1499" s="292" t="s">
        <v>641</v>
      </c>
      <c r="J1499" s="292">
        <v>2001401221</v>
      </c>
      <c r="K1499" s="297">
        <v>51020101</v>
      </c>
      <c r="L1499" s="292" t="s">
        <v>611</v>
      </c>
      <c r="M1499" s="292" t="s">
        <v>235</v>
      </c>
    </row>
    <row r="1500" spans="2:13" s="255" customFormat="1" ht="57" x14ac:dyDescent="0.25">
      <c r="B1500" s="155">
        <v>1543</v>
      </c>
      <c r="C1500" s="289" t="s">
        <v>2267</v>
      </c>
      <c r="D1500" s="290" t="s">
        <v>161</v>
      </c>
      <c r="E1500" s="290" t="s">
        <v>2282</v>
      </c>
      <c r="F1500" s="294" t="s">
        <v>2283</v>
      </c>
      <c r="G1500" s="290" t="s">
        <v>166</v>
      </c>
      <c r="H1500" s="298">
        <v>10000000</v>
      </c>
      <c r="I1500" s="292" t="s">
        <v>641</v>
      </c>
      <c r="J1500" s="292">
        <v>2001401221</v>
      </c>
      <c r="K1500" s="297">
        <v>51140133</v>
      </c>
      <c r="L1500" s="292" t="s">
        <v>2284</v>
      </c>
      <c r="M1500" s="292" t="s">
        <v>2284</v>
      </c>
    </row>
    <row r="1501" spans="2:13" s="255" customFormat="1" ht="68.400000000000006" x14ac:dyDescent="0.25">
      <c r="B1501" s="155">
        <v>1544</v>
      </c>
      <c r="C1501" s="289" t="s">
        <v>229</v>
      </c>
      <c r="D1501" s="290" t="s">
        <v>161</v>
      </c>
      <c r="E1501" s="290" t="s">
        <v>2285</v>
      </c>
      <c r="F1501" s="294" t="s">
        <v>2286</v>
      </c>
      <c r="G1501" s="290" t="s">
        <v>2212</v>
      </c>
      <c r="H1501" s="298">
        <v>15000000</v>
      </c>
      <c r="I1501" s="292" t="s">
        <v>641</v>
      </c>
      <c r="J1501" s="292">
        <v>2001401221</v>
      </c>
      <c r="K1501" s="297">
        <v>51140145</v>
      </c>
      <c r="L1501" s="292" t="s">
        <v>233</v>
      </c>
      <c r="M1501" s="292" t="s">
        <v>2180</v>
      </c>
    </row>
    <row r="1502" spans="2:13" s="255" customFormat="1" ht="57" x14ac:dyDescent="0.25">
      <c r="B1502" s="155">
        <v>1545</v>
      </c>
      <c r="C1502" s="289" t="s">
        <v>2267</v>
      </c>
      <c r="D1502" s="290" t="s">
        <v>161</v>
      </c>
      <c r="E1502" s="290" t="s">
        <v>2287</v>
      </c>
      <c r="F1502" s="294" t="s">
        <v>2288</v>
      </c>
      <c r="G1502" s="290" t="s">
        <v>166</v>
      </c>
      <c r="H1502" s="298">
        <v>80000000</v>
      </c>
      <c r="I1502" s="292" t="s">
        <v>641</v>
      </c>
      <c r="J1502" s="292">
        <v>2001401221</v>
      </c>
      <c r="K1502" s="297">
        <v>51100701</v>
      </c>
      <c r="L1502" s="292" t="s">
        <v>233</v>
      </c>
      <c r="M1502" s="292" t="s">
        <v>2180</v>
      </c>
    </row>
    <row r="1503" spans="2:13" s="255" customFormat="1" ht="34.200000000000003" x14ac:dyDescent="0.25">
      <c r="B1503" s="155">
        <v>1546</v>
      </c>
      <c r="C1503" s="289" t="s">
        <v>2267</v>
      </c>
      <c r="D1503" s="290" t="s">
        <v>161</v>
      </c>
      <c r="E1503" s="290" t="s">
        <v>2287</v>
      </c>
      <c r="F1503" s="294" t="s">
        <v>2289</v>
      </c>
      <c r="G1503" s="290" t="s">
        <v>166</v>
      </c>
      <c r="H1503" s="298">
        <v>20000000</v>
      </c>
      <c r="I1503" s="292" t="s">
        <v>641</v>
      </c>
      <c r="J1503" s="292">
        <v>2001401221</v>
      </c>
      <c r="K1503" s="297">
        <v>51020101</v>
      </c>
      <c r="L1503" s="292" t="s">
        <v>611</v>
      </c>
      <c r="M1503" s="292" t="s">
        <v>169</v>
      </c>
    </row>
    <row r="1504" spans="2:13" s="255" customFormat="1" ht="45.6" x14ac:dyDescent="0.25">
      <c r="B1504" s="155">
        <v>1547</v>
      </c>
      <c r="C1504" s="289" t="s">
        <v>2267</v>
      </c>
      <c r="D1504" s="290" t="s">
        <v>161</v>
      </c>
      <c r="E1504" s="290" t="s">
        <v>2277</v>
      </c>
      <c r="F1504" s="294" t="s">
        <v>2290</v>
      </c>
      <c r="G1504" s="290" t="s">
        <v>166</v>
      </c>
      <c r="H1504" s="298">
        <v>30000000</v>
      </c>
      <c r="I1504" s="292" t="s">
        <v>641</v>
      </c>
      <c r="J1504" s="292">
        <v>2001401221</v>
      </c>
      <c r="K1504" s="297">
        <v>51020101</v>
      </c>
      <c r="L1504" s="292" t="s">
        <v>611</v>
      </c>
      <c r="M1504" s="292" t="s">
        <v>169</v>
      </c>
    </row>
    <row r="1505" spans="2:13" s="255" customFormat="1" ht="26.4" x14ac:dyDescent="0.25">
      <c r="B1505" s="155">
        <v>1548</v>
      </c>
      <c r="C1505" s="70" t="s">
        <v>229</v>
      </c>
      <c r="D1505" s="87" t="s">
        <v>161</v>
      </c>
      <c r="E1505" s="87" t="s">
        <v>322</v>
      </c>
      <c r="F1505" s="108" t="s">
        <v>2291</v>
      </c>
      <c r="G1505" s="87" t="s">
        <v>2292</v>
      </c>
      <c r="H1505" s="301">
        <v>400000</v>
      </c>
      <c r="I1505" s="69" t="s">
        <v>167</v>
      </c>
      <c r="J1505" s="69">
        <v>40125</v>
      </c>
      <c r="K1505" s="77">
        <v>51140102</v>
      </c>
      <c r="L1505" s="69" t="s">
        <v>233</v>
      </c>
      <c r="M1505" s="69" t="s">
        <v>2180</v>
      </c>
    </row>
    <row r="1506" spans="2:13" s="255" customFormat="1" ht="26.4" x14ac:dyDescent="0.25">
      <c r="B1506" s="155">
        <v>1549</v>
      </c>
      <c r="C1506" s="70" t="s">
        <v>229</v>
      </c>
      <c r="D1506" s="87" t="s">
        <v>161</v>
      </c>
      <c r="E1506" s="87" t="s">
        <v>2259</v>
      </c>
      <c r="F1506" s="108" t="s">
        <v>2293</v>
      </c>
      <c r="G1506" s="87" t="s">
        <v>2294</v>
      </c>
      <c r="H1506" s="301">
        <v>1000000</v>
      </c>
      <c r="I1506" s="69" t="s">
        <v>167</v>
      </c>
      <c r="J1506" s="69">
        <v>40125</v>
      </c>
      <c r="K1506" s="77">
        <v>51140127</v>
      </c>
      <c r="L1506" s="69" t="s">
        <v>233</v>
      </c>
      <c r="M1506" s="69" t="s">
        <v>2180</v>
      </c>
    </row>
    <row r="1507" spans="2:13" s="255" customFormat="1" ht="52.8" x14ac:dyDescent="0.25">
      <c r="B1507" s="155">
        <v>1550</v>
      </c>
      <c r="C1507" s="70" t="s">
        <v>2181</v>
      </c>
      <c r="D1507" s="87" t="s">
        <v>161</v>
      </c>
      <c r="E1507" s="87" t="s">
        <v>2259</v>
      </c>
      <c r="F1507" s="108" t="s">
        <v>2295</v>
      </c>
      <c r="G1507" s="87" t="s">
        <v>2296</v>
      </c>
      <c r="H1507" s="301">
        <v>859000</v>
      </c>
      <c r="I1507" s="69" t="s">
        <v>167</v>
      </c>
      <c r="J1507" s="69">
        <v>40125</v>
      </c>
      <c r="K1507" s="77">
        <v>51140131</v>
      </c>
      <c r="L1507" s="69" t="s">
        <v>233</v>
      </c>
      <c r="M1507" s="69" t="s">
        <v>2180</v>
      </c>
    </row>
    <row r="1508" spans="2:13" s="255" customFormat="1" ht="26.4" x14ac:dyDescent="0.25">
      <c r="B1508" s="155">
        <v>1551</v>
      </c>
      <c r="C1508" s="70" t="s">
        <v>229</v>
      </c>
      <c r="D1508" s="87" t="s">
        <v>161</v>
      </c>
      <c r="E1508" s="87" t="s">
        <v>2259</v>
      </c>
      <c r="F1508" s="108" t="s">
        <v>2297</v>
      </c>
      <c r="G1508" s="87" t="s">
        <v>2298</v>
      </c>
      <c r="H1508" s="301">
        <v>1300000</v>
      </c>
      <c r="I1508" s="69" t="s">
        <v>167</v>
      </c>
      <c r="J1508" s="69">
        <v>40125</v>
      </c>
      <c r="K1508" s="77">
        <v>51071206</v>
      </c>
      <c r="L1508" s="69" t="s">
        <v>233</v>
      </c>
      <c r="M1508" s="69" t="s">
        <v>2252</v>
      </c>
    </row>
    <row r="1509" spans="2:13" s="255" customFormat="1" ht="39.6" x14ac:dyDescent="0.25">
      <c r="B1509" s="155">
        <v>1552</v>
      </c>
      <c r="C1509" s="70" t="s">
        <v>229</v>
      </c>
      <c r="D1509" s="87" t="s">
        <v>161</v>
      </c>
      <c r="E1509" s="87" t="s">
        <v>2299</v>
      </c>
      <c r="F1509" s="108" t="s">
        <v>2300</v>
      </c>
      <c r="G1509" s="87" t="s">
        <v>2301</v>
      </c>
      <c r="H1509" s="301">
        <v>16830841.108009402</v>
      </c>
      <c r="I1509" s="69" t="s">
        <v>167</v>
      </c>
      <c r="J1509" s="69">
        <v>40125</v>
      </c>
      <c r="K1509" s="77">
        <v>14080102</v>
      </c>
      <c r="L1509" s="69" t="s">
        <v>233</v>
      </c>
      <c r="M1509" s="69" t="s">
        <v>2180</v>
      </c>
    </row>
    <row r="1510" spans="2:13" s="255" customFormat="1" ht="121.8" x14ac:dyDescent="0.25">
      <c r="B1510" s="155">
        <v>1553</v>
      </c>
      <c r="C1510" s="138" t="s">
        <v>2302</v>
      </c>
      <c r="D1510" s="138" t="s">
        <v>161</v>
      </c>
      <c r="E1510" s="138" t="s">
        <v>230</v>
      </c>
      <c r="F1510" s="139" t="s">
        <v>2303</v>
      </c>
      <c r="G1510" s="138" t="s">
        <v>166</v>
      </c>
      <c r="H1510" s="140">
        <v>10000000</v>
      </c>
      <c r="I1510" s="138" t="s">
        <v>994</v>
      </c>
      <c r="J1510" s="138">
        <v>201</v>
      </c>
      <c r="K1510" s="138">
        <v>51110101</v>
      </c>
      <c r="L1510" s="141" t="s">
        <v>996</v>
      </c>
      <c r="M1510" s="141" t="s">
        <v>2304</v>
      </c>
    </row>
    <row r="1511" spans="2:13" s="255" customFormat="1" ht="87" x14ac:dyDescent="0.25">
      <c r="B1511" s="155">
        <v>1554</v>
      </c>
      <c r="C1511" s="138" t="s">
        <v>2302</v>
      </c>
      <c r="D1511" s="138" t="s">
        <v>161</v>
      </c>
      <c r="E1511" s="138" t="s">
        <v>230</v>
      </c>
      <c r="F1511" s="139" t="s">
        <v>2305</v>
      </c>
      <c r="G1511" s="138" t="s">
        <v>166</v>
      </c>
      <c r="H1511" s="140">
        <v>21500000</v>
      </c>
      <c r="I1511" s="138" t="s">
        <v>994</v>
      </c>
      <c r="J1511" s="141">
        <v>201</v>
      </c>
      <c r="K1511" s="141">
        <v>51110102</v>
      </c>
      <c r="L1511" s="141" t="s">
        <v>996</v>
      </c>
      <c r="M1511" s="141" t="s">
        <v>2304</v>
      </c>
    </row>
    <row r="1512" spans="2:13" s="255" customFormat="1" ht="69.599999999999994" x14ac:dyDescent="0.25">
      <c r="B1512" s="155">
        <v>1555</v>
      </c>
      <c r="C1512" s="138" t="s">
        <v>2302</v>
      </c>
      <c r="D1512" s="138" t="s">
        <v>161</v>
      </c>
      <c r="E1512" s="138" t="s">
        <v>230</v>
      </c>
      <c r="F1512" s="139" t="s">
        <v>2306</v>
      </c>
      <c r="G1512" s="138" t="s">
        <v>166</v>
      </c>
      <c r="H1512" s="140">
        <v>1000000</v>
      </c>
      <c r="I1512" s="138" t="s">
        <v>994</v>
      </c>
      <c r="J1512" s="141">
        <v>201</v>
      </c>
      <c r="K1512" s="141">
        <v>51110103</v>
      </c>
      <c r="L1512" s="141" t="s">
        <v>996</v>
      </c>
      <c r="M1512" s="141" t="s">
        <v>2304</v>
      </c>
    </row>
    <row r="1513" spans="2:13" s="255" customFormat="1" ht="104.4" x14ac:dyDescent="0.25">
      <c r="B1513" s="155">
        <v>1556</v>
      </c>
      <c r="C1513" s="141" t="s">
        <v>229</v>
      </c>
      <c r="D1513" s="138" t="s">
        <v>161</v>
      </c>
      <c r="E1513" s="138" t="s">
        <v>230</v>
      </c>
      <c r="F1513" s="139" t="s">
        <v>2307</v>
      </c>
      <c r="G1513" s="138" t="s">
        <v>166</v>
      </c>
      <c r="H1513" s="140">
        <v>5000000</v>
      </c>
      <c r="I1513" s="138" t="s">
        <v>994</v>
      </c>
      <c r="J1513" s="141">
        <v>201</v>
      </c>
      <c r="K1513" s="141">
        <v>51140102</v>
      </c>
      <c r="L1513" s="141" t="s">
        <v>996</v>
      </c>
      <c r="M1513" s="141" t="s">
        <v>2308</v>
      </c>
    </row>
    <row r="1514" spans="2:13" s="255" customFormat="1" ht="104.4" x14ac:dyDescent="0.25">
      <c r="B1514" s="155">
        <v>1557</v>
      </c>
      <c r="C1514" s="141" t="s">
        <v>229</v>
      </c>
      <c r="D1514" s="138" t="s">
        <v>161</v>
      </c>
      <c r="E1514" s="138" t="s">
        <v>230</v>
      </c>
      <c r="F1514" s="139" t="s">
        <v>2309</v>
      </c>
      <c r="G1514" s="138" t="s">
        <v>166</v>
      </c>
      <c r="H1514" s="140">
        <v>1800000</v>
      </c>
      <c r="I1514" s="138" t="s">
        <v>994</v>
      </c>
      <c r="J1514" s="141">
        <v>201</v>
      </c>
      <c r="K1514" s="141">
        <v>51140115</v>
      </c>
      <c r="L1514" s="141" t="s">
        <v>996</v>
      </c>
      <c r="M1514" s="141" t="s">
        <v>230</v>
      </c>
    </row>
    <row r="1515" spans="2:13" s="255" customFormat="1" ht="87" x14ac:dyDescent="0.25">
      <c r="B1515" s="155">
        <v>1558</v>
      </c>
      <c r="C1515" s="141" t="s">
        <v>229</v>
      </c>
      <c r="D1515" s="138" t="s">
        <v>161</v>
      </c>
      <c r="E1515" s="138" t="s">
        <v>230</v>
      </c>
      <c r="F1515" s="139" t="s">
        <v>2310</v>
      </c>
      <c r="G1515" s="138" t="s">
        <v>166</v>
      </c>
      <c r="H1515" s="140">
        <v>1000000</v>
      </c>
      <c r="I1515" s="138" t="s">
        <v>994</v>
      </c>
      <c r="J1515" s="141">
        <v>201</v>
      </c>
      <c r="K1515" s="141">
        <v>51140116</v>
      </c>
      <c r="L1515" s="141" t="s">
        <v>996</v>
      </c>
      <c r="M1515" s="141" t="s">
        <v>230</v>
      </c>
    </row>
    <row r="1516" spans="2:13" s="255" customFormat="1" ht="69.599999999999994" x14ac:dyDescent="0.25">
      <c r="B1516" s="155">
        <v>1559</v>
      </c>
      <c r="C1516" s="141" t="s">
        <v>229</v>
      </c>
      <c r="D1516" s="138" t="s">
        <v>161</v>
      </c>
      <c r="E1516" s="138" t="s">
        <v>230</v>
      </c>
      <c r="F1516" s="149" t="s">
        <v>2311</v>
      </c>
      <c r="G1516" s="138" t="s">
        <v>166</v>
      </c>
      <c r="H1516" s="140">
        <v>2000000</v>
      </c>
      <c r="I1516" s="138" t="s">
        <v>994</v>
      </c>
      <c r="J1516" s="141">
        <v>201</v>
      </c>
      <c r="K1516" s="141">
        <v>51140127</v>
      </c>
      <c r="L1516" s="141" t="s">
        <v>996</v>
      </c>
      <c r="M1516" s="141" t="s">
        <v>230</v>
      </c>
    </row>
    <row r="1517" spans="2:13" s="255" customFormat="1" ht="87" x14ac:dyDescent="0.25">
      <c r="B1517" s="155">
        <v>1560</v>
      </c>
      <c r="C1517" s="141" t="s">
        <v>229</v>
      </c>
      <c r="D1517" s="138" t="s">
        <v>161</v>
      </c>
      <c r="E1517" s="138" t="s">
        <v>230</v>
      </c>
      <c r="F1517" s="149" t="s">
        <v>2312</v>
      </c>
      <c r="G1517" s="138" t="s">
        <v>166</v>
      </c>
      <c r="H1517" s="140">
        <v>18864000</v>
      </c>
      <c r="I1517" s="138" t="s">
        <v>994</v>
      </c>
      <c r="J1517" s="141">
        <v>201</v>
      </c>
      <c r="K1517" s="141">
        <v>51140117</v>
      </c>
      <c r="L1517" s="141" t="s">
        <v>996</v>
      </c>
      <c r="M1517" s="141" t="s">
        <v>2304</v>
      </c>
    </row>
    <row r="1518" spans="2:13" s="255" customFormat="1" ht="87" x14ac:dyDescent="0.25">
      <c r="B1518" s="155">
        <v>1561</v>
      </c>
      <c r="C1518" s="138" t="s">
        <v>2302</v>
      </c>
      <c r="D1518" s="138" t="s">
        <v>161</v>
      </c>
      <c r="E1518" s="138" t="s">
        <v>230</v>
      </c>
      <c r="F1518" s="302" t="s">
        <v>2313</v>
      </c>
      <c r="G1518" s="138" t="s">
        <v>166</v>
      </c>
      <c r="H1518" s="140">
        <v>3180759</v>
      </c>
      <c r="I1518" s="138" t="s">
        <v>994</v>
      </c>
      <c r="J1518" s="141">
        <v>201</v>
      </c>
      <c r="K1518" s="141">
        <v>51140129</v>
      </c>
      <c r="L1518" s="141" t="s">
        <v>996</v>
      </c>
      <c r="M1518" s="141" t="s">
        <v>230</v>
      </c>
    </row>
    <row r="1519" spans="2:13" s="255" customFormat="1" ht="87" x14ac:dyDescent="0.25">
      <c r="B1519" s="155">
        <v>1562</v>
      </c>
      <c r="C1519" s="138" t="s">
        <v>2314</v>
      </c>
      <c r="D1519" s="138" t="s">
        <v>161</v>
      </c>
      <c r="E1519" s="138" t="s">
        <v>230</v>
      </c>
      <c r="F1519" s="149" t="s">
        <v>2315</v>
      </c>
      <c r="G1519" s="138" t="s">
        <v>166</v>
      </c>
      <c r="H1519" s="140">
        <v>13973900</v>
      </c>
      <c r="I1519" s="138" t="s">
        <v>994</v>
      </c>
      <c r="J1519" s="141">
        <v>201</v>
      </c>
      <c r="K1519" s="141">
        <v>51020102</v>
      </c>
      <c r="L1519" s="141" t="s">
        <v>996</v>
      </c>
      <c r="M1519" s="141" t="s">
        <v>2304</v>
      </c>
    </row>
    <row r="1520" spans="2:13" s="255" customFormat="1" ht="121.8" x14ac:dyDescent="0.25">
      <c r="B1520" s="155">
        <v>1563</v>
      </c>
      <c r="C1520" s="138" t="s">
        <v>2314</v>
      </c>
      <c r="D1520" s="138" t="s">
        <v>161</v>
      </c>
      <c r="E1520" s="138" t="s">
        <v>230</v>
      </c>
      <c r="F1520" s="149" t="s">
        <v>2316</v>
      </c>
      <c r="G1520" s="138" t="s">
        <v>166</v>
      </c>
      <c r="H1520" s="140">
        <v>9136000</v>
      </c>
      <c r="I1520" s="138" t="s">
        <v>994</v>
      </c>
      <c r="J1520" s="141">
        <v>201</v>
      </c>
      <c r="K1520" s="141">
        <v>51020103</v>
      </c>
      <c r="L1520" s="141" t="s">
        <v>2317</v>
      </c>
      <c r="M1520" s="141" t="s">
        <v>2304</v>
      </c>
    </row>
    <row r="1521" spans="2:14" s="255" customFormat="1" ht="121.8" x14ac:dyDescent="0.25">
      <c r="B1521" s="155">
        <v>1564</v>
      </c>
      <c r="C1521" s="141" t="s">
        <v>229</v>
      </c>
      <c r="D1521" s="138" t="s">
        <v>161</v>
      </c>
      <c r="E1521" s="138" t="s">
        <v>230</v>
      </c>
      <c r="F1521" s="149" t="s">
        <v>2318</v>
      </c>
      <c r="G1521" s="138" t="s">
        <v>166</v>
      </c>
      <c r="H1521" s="140">
        <v>1400000</v>
      </c>
      <c r="I1521" s="138" t="s">
        <v>994</v>
      </c>
      <c r="J1521" s="141">
        <v>201</v>
      </c>
      <c r="K1521" s="141">
        <v>51090106</v>
      </c>
      <c r="L1521" s="141" t="s">
        <v>996</v>
      </c>
      <c r="M1521" s="141" t="s">
        <v>230</v>
      </c>
    </row>
    <row r="1522" spans="2:14" s="255" customFormat="1" ht="87" x14ac:dyDescent="0.25">
      <c r="B1522" s="155">
        <v>1565</v>
      </c>
      <c r="C1522" s="141" t="s">
        <v>229</v>
      </c>
      <c r="D1522" s="138" t="s">
        <v>161</v>
      </c>
      <c r="E1522" s="138" t="s">
        <v>230</v>
      </c>
      <c r="F1522" s="303" t="s">
        <v>2319</v>
      </c>
      <c r="G1522" s="138" t="s">
        <v>166</v>
      </c>
      <c r="H1522" s="140">
        <v>2100000</v>
      </c>
      <c r="I1522" s="138" t="s">
        <v>994</v>
      </c>
      <c r="J1522" s="141">
        <v>201</v>
      </c>
      <c r="K1522" s="141">
        <v>51090102</v>
      </c>
      <c r="L1522" s="141" t="s">
        <v>996</v>
      </c>
      <c r="M1522" s="141" t="s">
        <v>230</v>
      </c>
    </row>
    <row r="1523" spans="2:14" s="255" customFormat="1" ht="87" x14ac:dyDescent="0.25">
      <c r="B1523" s="155">
        <v>1566</v>
      </c>
      <c r="C1523" s="141" t="s">
        <v>229</v>
      </c>
      <c r="D1523" s="138" t="s">
        <v>161</v>
      </c>
      <c r="E1523" s="138" t="s">
        <v>230</v>
      </c>
      <c r="F1523" s="240" t="s">
        <v>2320</v>
      </c>
      <c r="G1523" s="138" t="s">
        <v>166</v>
      </c>
      <c r="H1523" s="140">
        <v>500000</v>
      </c>
      <c r="I1523" s="138" t="s">
        <v>994</v>
      </c>
      <c r="J1523" s="141">
        <v>201</v>
      </c>
      <c r="K1523" s="181">
        <v>51020102</v>
      </c>
      <c r="L1523" s="141" t="s">
        <v>996</v>
      </c>
      <c r="M1523" s="181" t="s">
        <v>2321</v>
      </c>
    </row>
    <row r="1524" spans="2:14" s="255" customFormat="1" ht="69.599999999999994" x14ac:dyDescent="0.25">
      <c r="B1524" s="155">
        <v>1567</v>
      </c>
      <c r="C1524" s="141" t="s">
        <v>229</v>
      </c>
      <c r="D1524" s="138" t="s">
        <v>161</v>
      </c>
      <c r="E1524" s="138" t="s">
        <v>230</v>
      </c>
      <c r="F1524" s="139" t="s">
        <v>2322</v>
      </c>
      <c r="G1524" s="138" t="s">
        <v>166</v>
      </c>
      <c r="H1524" s="140">
        <v>700000</v>
      </c>
      <c r="I1524" s="138" t="s">
        <v>994</v>
      </c>
      <c r="J1524" s="141">
        <v>201</v>
      </c>
      <c r="K1524" s="138">
        <v>51060101</v>
      </c>
      <c r="L1524" s="141" t="s">
        <v>996</v>
      </c>
      <c r="M1524" s="138" t="s">
        <v>2321</v>
      </c>
    </row>
    <row r="1525" spans="2:14" s="255" customFormat="1" ht="104.4" x14ac:dyDescent="0.25">
      <c r="B1525" s="155">
        <v>1568</v>
      </c>
      <c r="C1525" s="141" t="s">
        <v>229</v>
      </c>
      <c r="D1525" s="138" t="s">
        <v>161</v>
      </c>
      <c r="E1525" s="138" t="s">
        <v>230</v>
      </c>
      <c r="F1525" s="241" t="s">
        <v>2323</v>
      </c>
      <c r="G1525" s="138" t="s">
        <v>166</v>
      </c>
      <c r="H1525" s="140">
        <v>500000</v>
      </c>
      <c r="I1525" s="138" t="s">
        <v>994</v>
      </c>
      <c r="J1525" s="141">
        <v>201</v>
      </c>
      <c r="K1525" s="181">
        <v>51060202</v>
      </c>
      <c r="L1525" s="141" t="s">
        <v>996</v>
      </c>
      <c r="M1525" s="138" t="s">
        <v>2321</v>
      </c>
    </row>
    <row r="1526" spans="2:14" s="255" customFormat="1" ht="409.6" x14ac:dyDescent="0.25">
      <c r="B1526" s="155">
        <v>1569</v>
      </c>
      <c r="C1526" s="141" t="s">
        <v>229</v>
      </c>
      <c r="D1526" s="138" t="s">
        <v>161</v>
      </c>
      <c r="E1526" s="138" t="s">
        <v>2321</v>
      </c>
      <c r="F1526" s="241" t="s">
        <v>2324</v>
      </c>
      <c r="G1526" s="138" t="s">
        <v>166</v>
      </c>
      <c r="H1526" s="140">
        <v>56328900</v>
      </c>
      <c r="I1526" s="138" t="s">
        <v>2325</v>
      </c>
      <c r="J1526" s="141">
        <v>201</v>
      </c>
      <c r="K1526" s="181">
        <v>2002000201</v>
      </c>
      <c r="L1526" s="150" t="s">
        <v>2326</v>
      </c>
      <c r="M1526" s="138" t="s">
        <v>2321</v>
      </c>
    </row>
    <row r="1527" spans="2:14" s="255" customFormat="1" ht="39.6" x14ac:dyDescent="0.25">
      <c r="B1527" s="155">
        <v>1570</v>
      </c>
      <c r="C1527" s="70" t="s">
        <v>2327</v>
      </c>
      <c r="D1527" s="87" t="s">
        <v>161</v>
      </c>
      <c r="E1527" s="70" t="s">
        <v>2328</v>
      </c>
      <c r="F1527" s="70" t="s">
        <v>2329</v>
      </c>
      <c r="G1527" s="70">
        <v>1</v>
      </c>
      <c r="H1527" s="112">
        <v>80000000</v>
      </c>
      <c r="I1527" s="69" t="s">
        <v>2330</v>
      </c>
      <c r="J1527" s="69">
        <v>2002000501</v>
      </c>
      <c r="K1527" s="69">
        <v>15120101</v>
      </c>
      <c r="L1527" s="69" t="s">
        <v>2331</v>
      </c>
      <c r="M1527" s="242">
        <v>44105</v>
      </c>
    </row>
    <row r="1528" spans="2:14" s="255" customFormat="1" ht="52.8" x14ac:dyDescent="0.25">
      <c r="B1528" s="155">
        <v>1571</v>
      </c>
      <c r="C1528" s="106" t="s">
        <v>2332</v>
      </c>
      <c r="D1528" s="87" t="s">
        <v>161</v>
      </c>
      <c r="E1528" s="88" t="s">
        <v>2333</v>
      </c>
      <c r="F1528" s="88" t="s">
        <v>2334</v>
      </c>
      <c r="G1528" s="79" t="s">
        <v>250</v>
      </c>
      <c r="H1528" s="112">
        <v>500000000</v>
      </c>
      <c r="I1528" s="69" t="s">
        <v>2335</v>
      </c>
      <c r="J1528" s="81">
        <v>2001000501</v>
      </c>
      <c r="K1528" s="81">
        <v>51020101</v>
      </c>
      <c r="L1528" s="102" t="s">
        <v>2336</v>
      </c>
      <c r="M1528" s="102" t="s">
        <v>2337</v>
      </c>
    </row>
    <row r="1529" spans="2:14" s="255" customFormat="1" ht="52.8" x14ac:dyDescent="0.25">
      <c r="B1529" s="155">
        <v>1572</v>
      </c>
      <c r="C1529" s="107" t="s">
        <v>2332</v>
      </c>
      <c r="D1529" s="87" t="s">
        <v>161</v>
      </c>
      <c r="E1529" s="78" t="s">
        <v>2338</v>
      </c>
      <c r="F1529" s="78" t="s">
        <v>2339</v>
      </c>
      <c r="G1529" s="78" t="s">
        <v>250</v>
      </c>
      <c r="H1529" s="112">
        <v>399840000</v>
      </c>
      <c r="I1529" s="77" t="s">
        <v>208</v>
      </c>
      <c r="J1529" s="77">
        <v>50010101</v>
      </c>
      <c r="K1529" s="77">
        <v>51020101</v>
      </c>
      <c r="L1529" s="77" t="s">
        <v>2336</v>
      </c>
      <c r="M1529" s="77" t="s">
        <v>2340</v>
      </c>
    </row>
    <row r="1530" spans="2:14" s="255" customFormat="1" ht="52.8" x14ac:dyDescent="0.25">
      <c r="B1530" s="155">
        <v>1573</v>
      </c>
      <c r="C1530" s="69" t="s">
        <v>2341</v>
      </c>
      <c r="D1530" s="69" t="s">
        <v>161</v>
      </c>
      <c r="E1530" s="69" t="s">
        <v>1232</v>
      </c>
      <c r="F1530" s="69" t="s">
        <v>2342</v>
      </c>
      <c r="G1530" s="262">
        <v>0</v>
      </c>
      <c r="H1530" s="304">
        <v>30600000</v>
      </c>
      <c r="I1530" s="102" t="s">
        <v>2343</v>
      </c>
      <c r="J1530" s="69">
        <v>810</v>
      </c>
      <c r="K1530" s="262">
        <v>51020101</v>
      </c>
      <c r="L1530" s="102" t="s">
        <v>1447</v>
      </c>
      <c r="M1530" s="69" t="s">
        <v>209</v>
      </c>
      <c r="N1530" s="102" t="s">
        <v>2344</v>
      </c>
    </row>
    <row r="1531" spans="2:14" s="255" customFormat="1" ht="39.6" x14ac:dyDescent="0.25">
      <c r="B1531" s="155">
        <v>1574</v>
      </c>
      <c r="C1531" s="69" t="s">
        <v>2341</v>
      </c>
      <c r="D1531" s="69" t="s">
        <v>161</v>
      </c>
      <c r="E1531" s="69" t="s">
        <v>2345</v>
      </c>
      <c r="F1531" s="69" t="s">
        <v>2346</v>
      </c>
      <c r="G1531" s="262">
        <v>0</v>
      </c>
      <c r="H1531" s="304">
        <v>5151563</v>
      </c>
      <c r="I1531" s="102" t="s">
        <v>2343</v>
      </c>
      <c r="J1531" s="69">
        <v>810</v>
      </c>
      <c r="K1531" s="262">
        <v>51020102</v>
      </c>
      <c r="L1531" s="102" t="s">
        <v>1009</v>
      </c>
      <c r="M1531" s="69" t="s">
        <v>209</v>
      </c>
      <c r="N1531" s="102" t="s">
        <v>2344</v>
      </c>
    </row>
    <row r="1532" spans="2:14" s="255" customFormat="1" ht="158.4" x14ac:dyDescent="0.25">
      <c r="B1532" s="155">
        <v>1575</v>
      </c>
      <c r="C1532" s="69" t="s">
        <v>995</v>
      </c>
      <c r="D1532" s="69" t="s">
        <v>161</v>
      </c>
      <c r="E1532" s="69"/>
      <c r="F1532" s="69" t="s">
        <v>2347</v>
      </c>
      <c r="G1532" s="262">
        <v>0</v>
      </c>
      <c r="H1532" s="304">
        <v>53000000</v>
      </c>
      <c r="I1532" s="102" t="s">
        <v>2343</v>
      </c>
      <c r="J1532" s="69">
        <v>810</v>
      </c>
      <c r="K1532" s="262">
        <v>51050201</v>
      </c>
      <c r="L1532" s="102" t="s">
        <v>1452</v>
      </c>
      <c r="M1532" s="69" t="s">
        <v>209</v>
      </c>
      <c r="N1532" s="102" t="s">
        <v>2344</v>
      </c>
    </row>
    <row r="1533" spans="2:14" s="255" customFormat="1" ht="39.6" x14ac:dyDescent="0.25">
      <c r="B1533" s="155">
        <v>1576</v>
      </c>
      <c r="C1533" s="69" t="s">
        <v>2341</v>
      </c>
      <c r="D1533" s="69" t="s">
        <v>161</v>
      </c>
      <c r="E1533" s="69" t="s">
        <v>2348</v>
      </c>
      <c r="F1533" s="69" t="s">
        <v>2349</v>
      </c>
      <c r="G1533" s="262">
        <v>0</v>
      </c>
      <c r="H1533" s="304">
        <v>2000000</v>
      </c>
      <c r="I1533" s="102" t="s">
        <v>2343</v>
      </c>
      <c r="J1533" s="69">
        <v>810</v>
      </c>
      <c r="K1533" s="262">
        <v>51071205</v>
      </c>
      <c r="L1533" s="102" t="s">
        <v>2350</v>
      </c>
      <c r="M1533" s="69" t="s">
        <v>209</v>
      </c>
      <c r="N1533" s="102" t="s">
        <v>2344</v>
      </c>
    </row>
    <row r="1534" spans="2:14" s="255" customFormat="1" ht="66" x14ac:dyDescent="0.25">
      <c r="B1534" s="155">
        <v>1577</v>
      </c>
      <c r="C1534" s="69" t="s">
        <v>2341</v>
      </c>
      <c r="D1534" s="69" t="s">
        <v>161</v>
      </c>
      <c r="E1534" s="69"/>
      <c r="F1534" s="69" t="s">
        <v>2351</v>
      </c>
      <c r="G1534" s="262">
        <v>0</v>
      </c>
      <c r="H1534" s="304">
        <v>1000000</v>
      </c>
      <c r="I1534" s="102" t="s">
        <v>2343</v>
      </c>
      <c r="J1534" s="69">
        <v>810</v>
      </c>
      <c r="K1534" s="262">
        <v>51090106</v>
      </c>
      <c r="L1534" s="102" t="s">
        <v>663</v>
      </c>
      <c r="M1534" s="69" t="s">
        <v>209</v>
      </c>
      <c r="N1534" s="102" t="s">
        <v>2344</v>
      </c>
    </row>
    <row r="1535" spans="2:14" s="255" customFormat="1" ht="26.4" x14ac:dyDescent="0.25">
      <c r="B1535" s="155">
        <v>1578</v>
      </c>
      <c r="C1535" s="69" t="s">
        <v>2341</v>
      </c>
      <c r="D1535" s="69" t="s">
        <v>161</v>
      </c>
      <c r="E1535" s="69" t="s">
        <v>2352</v>
      </c>
      <c r="F1535" s="69" t="s">
        <v>2353</v>
      </c>
      <c r="G1535" s="262">
        <v>0</v>
      </c>
      <c r="H1535" s="304">
        <v>11000000</v>
      </c>
      <c r="I1535" s="102" t="s">
        <v>2343</v>
      </c>
      <c r="J1535" s="69">
        <v>810</v>
      </c>
      <c r="K1535" s="262">
        <v>51110102</v>
      </c>
      <c r="L1535" s="102" t="s">
        <v>224</v>
      </c>
      <c r="M1535" s="69" t="s">
        <v>209</v>
      </c>
      <c r="N1535" s="102" t="s">
        <v>2344</v>
      </c>
    </row>
    <row r="1536" spans="2:14" s="255" customFormat="1" ht="39.6" x14ac:dyDescent="0.25">
      <c r="B1536" s="155">
        <v>1579</v>
      </c>
      <c r="C1536" s="69" t="s">
        <v>2341</v>
      </c>
      <c r="D1536" s="69" t="s">
        <v>161</v>
      </c>
      <c r="E1536" s="69" t="s">
        <v>1372</v>
      </c>
      <c r="F1536" s="69" t="s">
        <v>2354</v>
      </c>
      <c r="G1536" s="262">
        <v>0</v>
      </c>
      <c r="H1536" s="304">
        <v>6700000</v>
      </c>
      <c r="I1536" s="102" t="s">
        <v>2343</v>
      </c>
      <c r="J1536" s="69">
        <v>810</v>
      </c>
      <c r="K1536" s="262">
        <v>51140102</v>
      </c>
      <c r="L1536" s="102" t="s">
        <v>666</v>
      </c>
      <c r="M1536" s="69" t="s">
        <v>209</v>
      </c>
      <c r="N1536" s="102" t="s">
        <v>2344</v>
      </c>
    </row>
    <row r="1537" spans="2:14" s="255" customFormat="1" ht="26.4" x14ac:dyDescent="0.25">
      <c r="B1537" s="155">
        <v>1580</v>
      </c>
      <c r="C1537" s="69" t="s">
        <v>2341</v>
      </c>
      <c r="D1537" s="69" t="s">
        <v>161</v>
      </c>
      <c r="E1537" s="69" t="s">
        <v>2355</v>
      </c>
      <c r="F1537" s="69" t="s">
        <v>2356</v>
      </c>
      <c r="G1537" s="262">
        <v>0</v>
      </c>
      <c r="H1537" s="304">
        <v>10000000</v>
      </c>
      <c r="I1537" s="102" t="s">
        <v>2343</v>
      </c>
      <c r="J1537" s="69">
        <v>810</v>
      </c>
      <c r="K1537" s="262">
        <v>51140105</v>
      </c>
      <c r="L1537" s="102" t="s">
        <v>1456</v>
      </c>
      <c r="M1537" s="69" t="s">
        <v>209</v>
      </c>
      <c r="N1537" s="102" t="s">
        <v>2344</v>
      </c>
    </row>
    <row r="1538" spans="2:14" s="255" customFormat="1" ht="39.6" x14ac:dyDescent="0.25">
      <c r="B1538" s="155">
        <v>1581</v>
      </c>
      <c r="C1538" s="69" t="s">
        <v>2341</v>
      </c>
      <c r="D1538" s="69" t="s">
        <v>161</v>
      </c>
      <c r="E1538" s="69"/>
      <c r="F1538" s="69" t="s">
        <v>2357</v>
      </c>
      <c r="G1538" s="262">
        <v>0</v>
      </c>
      <c r="H1538" s="304">
        <v>1000000</v>
      </c>
      <c r="I1538" s="102" t="s">
        <v>2343</v>
      </c>
      <c r="J1538" s="69">
        <v>810</v>
      </c>
      <c r="K1538" s="262">
        <v>51140115</v>
      </c>
      <c r="L1538" s="102" t="s">
        <v>225</v>
      </c>
      <c r="M1538" s="69" t="s">
        <v>209</v>
      </c>
      <c r="N1538" s="102" t="s">
        <v>2344</v>
      </c>
    </row>
    <row r="1539" spans="2:14" s="255" customFormat="1" ht="26.4" x14ac:dyDescent="0.25">
      <c r="B1539" s="155">
        <v>1582</v>
      </c>
      <c r="C1539" s="69" t="s">
        <v>2341</v>
      </c>
      <c r="D1539" s="69" t="s">
        <v>161</v>
      </c>
      <c r="E1539" s="69"/>
      <c r="F1539" s="69" t="s">
        <v>2358</v>
      </c>
      <c r="G1539" s="305">
        <v>0</v>
      </c>
      <c r="H1539" s="304">
        <v>5100000</v>
      </c>
      <c r="I1539" s="102" t="s">
        <v>2343</v>
      </c>
      <c r="J1539" s="69">
        <v>810</v>
      </c>
      <c r="K1539" s="262">
        <v>51140129</v>
      </c>
      <c r="L1539" s="102" t="s">
        <v>670</v>
      </c>
      <c r="M1539" s="69" t="s">
        <v>209</v>
      </c>
      <c r="N1539" s="102" t="s">
        <v>2344</v>
      </c>
    </row>
    <row r="1540" spans="2:14" s="255" customFormat="1" ht="39.6" x14ac:dyDescent="0.25">
      <c r="B1540" s="155">
        <v>1583</v>
      </c>
      <c r="C1540" s="69" t="s">
        <v>2341</v>
      </c>
      <c r="D1540" s="69" t="s">
        <v>161</v>
      </c>
      <c r="E1540" s="131" t="s">
        <v>1372</v>
      </c>
      <c r="F1540" s="69" t="s">
        <v>2359</v>
      </c>
      <c r="G1540" s="102">
        <v>0</v>
      </c>
      <c r="H1540" s="306">
        <v>5000000</v>
      </c>
      <c r="I1540" s="102" t="s">
        <v>2343</v>
      </c>
      <c r="J1540" s="69">
        <v>810</v>
      </c>
      <c r="K1540" s="262">
        <v>51140131</v>
      </c>
      <c r="L1540" s="102" t="s">
        <v>1481</v>
      </c>
      <c r="M1540" s="69" t="s">
        <v>209</v>
      </c>
      <c r="N1540" s="102" t="s">
        <v>2344</v>
      </c>
    </row>
    <row r="1541" spans="2:14" s="255" customFormat="1" ht="26.4" x14ac:dyDescent="0.25">
      <c r="B1541" s="155">
        <v>1584</v>
      </c>
      <c r="C1541" s="69" t="s">
        <v>2341</v>
      </c>
      <c r="D1541" s="69" t="s">
        <v>161</v>
      </c>
      <c r="E1541" s="69" t="s">
        <v>2360</v>
      </c>
      <c r="F1541" s="69" t="s">
        <v>2361</v>
      </c>
      <c r="G1541" s="102">
        <v>0</v>
      </c>
      <c r="H1541" s="307">
        <v>20000000</v>
      </c>
      <c r="I1541" s="102" t="s">
        <v>2343</v>
      </c>
      <c r="J1541" s="69">
        <v>810</v>
      </c>
      <c r="K1541" s="305">
        <v>51140132</v>
      </c>
      <c r="L1541" s="102" t="s">
        <v>2362</v>
      </c>
      <c r="M1541" s="69" t="s">
        <v>209</v>
      </c>
      <c r="N1541" s="102" t="s">
        <v>2344</v>
      </c>
    </row>
    <row r="1542" spans="2:14" s="255" customFormat="1" ht="39.6" x14ac:dyDescent="0.25">
      <c r="B1542" s="155">
        <v>1585</v>
      </c>
      <c r="C1542" s="69" t="s">
        <v>2341</v>
      </c>
      <c r="D1542" s="69" t="s">
        <v>161</v>
      </c>
      <c r="E1542" s="69" t="s">
        <v>2363</v>
      </c>
      <c r="F1542" s="69" t="s">
        <v>2364</v>
      </c>
      <c r="G1542" s="102">
        <v>0</v>
      </c>
      <c r="H1542" s="307">
        <v>5000000</v>
      </c>
      <c r="I1542" s="102" t="s">
        <v>2343</v>
      </c>
      <c r="J1542" s="69">
        <v>243351</v>
      </c>
      <c r="K1542" s="102">
        <v>51011401</v>
      </c>
      <c r="L1542" s="243" t="s">
        <v>1445</v>
      </c>
      <c r="M1542" s="69" t="s">
        <v>209</v>
      </c>
      <c r="N1542" s="102" t="s">
        <v>2365</v>
      </c>
    </row>
    <row r="1543" spans="2:14" s="255" customFormat="1" ht="39.6" x14ac:dyDescent="0.25">
      <c r="B1543" s="155">
        <v>1586</v>
      </c>
      <c r="C1543" s="69" t="s">
        <v>2341</v>
      </c>
      <c r="D1543" s="69" t="s">
        <v>161</v>
      </c>
      <c r="E1543" s="69" t="s">
        <v>2366</v>
      </c>
      <c r="F1543" s="69" t="s">
        <v>2367</v>
      </c>
      <c r="G1543" s="102">
        <v>0</v>
      </c>
      <c r="H1543" s="307">
        <v>6120000</v>
      </c>
      <c r="I1543" s="102" t="s">
        <v>2343</v>
      </c>
      <c r="J1543" s="69">
        <v>243351</v>
      </c>
      <c r="K1543" s="102">
        <v>51020101</v>
      </c>
      <c r="L1543" s="81" t="s">
        <v>1447</v>
      </c>
      <c r="M1543" s="69" t="s">
        <v>209</v>
      </c>
      <c r="N1543" s="102" t="s">
        <v>2365</v>
      </c>
    </row>
    <row r="1544" spans="2:14" s="255" customFormat="1" ht="39.6" x14ac:dyDescent="0.25">
      <c r="B1544" s="155">
        <v>1587</v>
      </c>
      <c r="C1544" s="69" t="s">
        <v>2341</v>
      </c>
      <c r="D1544" s="69" t="s">
        <v>161</v>
      </c>
      <c r="E1544" s="69" t="s">
        <v>2368</v>
      </c>
      <c r="F1544" s="69" t="s">
        <v>2369</v>
      </c>
      <c r="G1544" s="102">
        <v>0</v>
      </c>
      <c r="H1544" s="307">
        <v>2000000</v>
      </c>
      <c r="I1544" s="102" t="s">
        <v>2343</v>
      </c>
      <c r="J1544" s="69">
        <v>243351</v>
      </c>
      <c r="K1544" s="81">
        <v>51110101</v>
      </c>
      <c r="L1544" s="81" t="s">
        <v>223</v>
      </c>
      <c r="M1544" s="69" t="s">
        <v>209</v>
      </c>
      <c r="N1544" s="102" t="s">
        <v>2365</v>
      </c>
    </row>
    <row r="1545" spans="2:14" s="255" customFormat="1" ht="39.6" x14ac:dyDescent="0.25">
      <c r="B1545" s="155">
        <v>1588</v>
      </c>
      <c r="C1545" s="69" t="s">
        <v>2341</v>
      </c>
      <c r="D1545" s="69" t="s">
        <v>161</v>
      </c>
      <c r="E1545" s="69" t="s">
        <v>2370</v>
      </c>
      <c r="F1545" s="69" t="s">
        <v>2369</v>
      </c>
      <c r="G1545" s="102">
        <v>0</v>
      </c>
      <c r="H1545" s="307">
        <v>3000000</v>
      </c>
      <c r="I1545" s="102" t="s">
        <v>2343</v>
      </c>
      <c r="J1545" s="69">
        <v>243351</v>
      </c>
      <c r="K1545" s="81">
        <v>51110102</v>
      </c>
      <c r="L1545" s="81" t="s">
        <v>224</v>
      </c>
      <c r="M1545" s="69" t="s">
        <v>209</v>
      </c>
      <c r="N1545" s="102" t="s">
        <v>2365</v>
      </c>
    </row>
    <row r="1546" spans="2:14" s="255" customFormat="1" ht="39.6" x14ac:dyDescent="0.25">
      <c r="B1546" s="155">
        <v>1589</v>
      </c>
      <c r="C1546" s="69" t="s">
        <v>2341</v>
      </c>
      <c r="D1546" s="69" t="s">
        <v>161</v>
      </c>
      <c r="E1546" s="69" t="s">
        <v>2371</v>
      </c>
      <c r="F1546" s="69" t="s">
        <v>2372</v>
      </c>
      <c r="G1546" s="102">
        <v>206</v>
      </c>
      <c r="H1546" s="307">
        <v>8400000</v>
      </c>
      <c r="I1546" s="102" t="s">
        <v>2343</v>
      </c>
      <c r="J1546" s="69">
        <v>243351</v>
      </c>
      <c r="K1546" s="81">
        <v>51140102</v>
      </c>
      <c r="L1546" s="81" t="s">
        <v>666</v>
      </c>
      <c r="M1546" s="69" t="s">
        <v>209</v>
      </c>
      <c r="N1546" s="102" t="s">
        <v>2365</v>
      </c>
    </row>
    <row r="1547" spans="2:14" s="255" customFormat="1" ht="39.6" x14ac:dyDescent="0.25">
      <c r="B1547" s="155">
        <v>1590</v>
      </c>
      <c r="C1547" s="69" t="s">
        <v>2341</v>
      </c>
      <c r="D1547" s="69" t="s">
        <v>161</v>
      </c>
      <c r="E1547" s="69" t="s">
        <v>2373</v>
      </c>
      <c r="F1547" s="69" t="s">
        <v>2374</v>
      </c>
      <c r="G1547" s="102">
        <v>206</v>
      </c>
      <c r="H1547" s="307">
        <v>3000000</v>
      </c>
      <c r="I1547" s="102" t="s">
        <v>2343</v>
      </c>
      <c r="J1547" s="69">
        <v>243351</v>
      </c>
      <c r="K1547" s="81">
        <v>51140127</v>
      </c>
      <c r="L1547" s="81" t="s">
        <v>1462</v>
      </c>
      <c r="M1547" s="69" t="s">
        <v>209</v>
      </c>
      <c r="N1547" s="102" t="s">
        <v>2365</v>
      </c>
    </row>
    <row r="1548" spans="2:14" s="255" customFormat="1" ht="39.6" x14ac:dyDescent="0.25">
      <c r="B1548" s="155">
        <v>1591</v>
      </c>
      <c r="C1548" s="69" t="s">
        <v>2341</v>
      </c>
      <c r="D1548" s="69" t="s">
        <v>161</v>
      </c>
      <c r="E1548" s="69" t="s">
        <v>259</v>
      </c>
      <c r="F1548" s="69" t="s">
        <v>2375</v>
      </c>
      <c r="G1548" s="102">
        <v>0</v>
      </c>
      <c r="H1548" s="307">
        <v>2040000</v>
      </c>
      <c r="I1548" s="102" t="s">
        <v>2343</v>
      </c>
      <c r="J1548" s="69">
        <v>243351</v>
      </c>
      <c r="K1548" s="81">
        <v>51140129</v>
      </c>
      <c r="L1548" s="81" t="s">
        <v>670</v>
      </c>
      <c r="M1548" s="69" t="s">
        <v>209</v>
      </c>
      <c r="N1548" s="102" t="s">
        <v>2365</v>
      </c>
    </row>
    <row r="1549" spans="2:14" s="255" customFormat="1" ht="39.6" x14ac:dyDescent="0.25">
      <c r="B1549" s="155">
        <v>1592</v>
      </c>
      <c r="C1549" s="69" t="s">
        <v>2341</v>
      </c>
      <c r="D1549" s="69" t="s">
        <v>161</v>
      </c>
      <c r="E1549" s="69" t="s">
        <v>2376</v>
      </c>
      <c r="F1549" s="69" t="s">
        <v>2377</v>
      </c>
      <c r="G1549" s="102">
        <v>0</v>
      </c>
      <c r="H1549" s="307">
        <v>7000000</v>
      </c>
      <c r="I1549" s="102" t="s">
        <v>2343</v>
      </c>
      <c r="J1549" s="69">
        <v>243351</v>
      </c>
      <c r="K1549" s="81">
        <v>51140131</v>
      </c>
      <c r="L1549" s="81" t="s">
        <v>1481</v>
      </c>
      <c r="M1549" s="69" t="s">
        <v>209</v>
      </c>
      <c r="N1549" s="102" t="s">
        <v>2365</v>
      </c>
    </row>
    <row r="1550" spans="2:14" s="255" customFormat="1" ht="39.6" x14ac:dyDescent="0.25">
      <c r="B1550" s="155">
        <v>1593</v>
      </c>
      <c r="C1550" s="69" t="s">
        <v>2341</v>
      </c>
      <c r="D1550" s="69" t="s">
        <v>161</v>
      </c>
      <c r="E1550" s="69" t="s">
        <v>2360</v>
      </c>
      <c r="F1550" s="69" t="s">
        <v>2361</v>
      </c>
      <c r="G1550" s="102">
        <v>0</v>
      </c>
      <c r="H1550" s="307">
        <v>20000000</v>
      </c>
      <c r="I1550" s="102" t="s">
        <v>2343</v>
      </c>
      <c r="J1550" s="69">
        <v>243351</v>
      </c>
      <c r="K1550" s="81">
        <v>51140132</v>
      </c>
      <c r="L1550" s="81" t="s">
        <v>2362</v>
      </c>
      <c r="M1550" s="69" t="s">
        <v>209</v>
      </c>
      <c r="N1550" s="102" t="s">
        <v>2365</v>
      </c>
    </row>
    <row r="1551" spans="2:14" s="255" customFormat="1" ht="39.6" x14ac:dyDescent="0.25">
      <c r="B1551" s="155">
        <v>1594</v>
      </c>
      <c r="C1551" s="69" t="s">
        <v>2341</v>
      </c>
      <c r="D1551" s="69" t="s">
        <v>161</v>
      </c>
      <c r="E1551" s="69" t="s">
        <v>2378</v>
      </c>
      <c r="F1551" s="69"/>
      <c r="G1551" s="102">
        <v>0</v>
      </c>
      <c r="H1551" s="307">
        <v>305377</v>
      </c>
      <c r="I1551" s="102" t="s">
        <v>2343</v>
      </c>
      <c r="J1551" s="69">
        <v>243351</v>
      </c>
      <c r="K1551" s="81">
        <v>51090106</v>
      </c>
      <c r="L1551" s="81" t="s">
        <v>663</v>
      </c>
      <c r="M1551" s="69" t="s">
        <v>209</v>
      </c>
      <c r="N1551" s="102" t="s">
        <v>2365</v>
      </c>
    </row>
    <row r="1552" spans="2:14" s="255" customFormat="1" ht="39.6" x14ac:dyDescent="0.25">
      <c r="B1552" s="155">
        <v>1595</v>
      </c>
      <c r="C1552" s="69" t="s">
        <v>2341</v>
      </c>
      <c r="D1552" s="69" t="s">
        <v>161</v>
      </c>
      <c r="E1552" s="69" t="s">
        <v>1374</v>
      </c>
      <c r="F1552" s="69" t="s">
        <v>2379</v>
      </c>
      <c r="G1552" s="102">
        <v>0</v>
      </c>
      <c r="H1552" s="244">
        <v>2000000</v>
      </c>
      <c r="I1552" s="102" t="s">
        <v>2343</v>
      </c>
      <c r="J1552" s="69">
        <v>243371</v>
      </c>
      <c r="K1552" s="81">
        <v>51011401</v>
      </c>
      <c r="L1552" s="81" t="s">
        <v>1445</v>
      </c>
      <c r="M1552" s="69" t="s">
        <v>209</v>
      </c>
      <c r="N1552" s="102" t="s">
        <v>2365</v>
      </c>
    </row>
    <row r="1553" spans="2:14" s="255" customFormat="1" ht="39.6" x14ac:dyDescent="0.25">
      <c r="B1553" s="155">
        <v>1596</v>
      </c>
      <c r="C1553" s="69" t="s">
        <v>2341</v>
      </c>
      <c r="D1553" s="69" t="s">
        <v>161</v>
      </c>
      <c r="E1553" s="69"/>
      <c r="F1553" s="69"/>
      <c r="G1553" s="102">
        <v>0</v>
      </c>
      <c r="H1553" s="244">
        <v>2000000</v>
      </c>
      <c r="I1553" s="102" t="s">
        <v>2343</v>
      </c>
      <c r="J1553" s="69">
        <v>243371</v>
      </c>
      <c r="K1553" s="81">
        <v>51050201</v>
      </c>
      <c r="L1553" s="81" t="s">
        <v>1452</v>
      </c>
      <c r="M1553" s="69" t="s">
        <v>209</v>
      </c>
      <c r="N1553" s="102" t="s">
        <v>2365</v>
      </c>
    </row>
    <row r="1554" spans="2:14" s="255" customFormat="1" ht="39.6" x14ac:dyDescent="0.25">
      <c r="B1554" s="155">
        <v>1597</v>
      </c>
      <c r="C1554" s="69" t="s">
        <v>2341</v>
      </c>
      <c r="D1554" s="69" t="s">
        <v>161</v>
      </c>
      <c r="E1554" s="69" t="s">
        <v>1374</v>
      </c>
      <c r="F1554" s="69" t="s">
        <v>2379</v>
      </c>
      <c r="G1554" s="102">
        <v>0</v>
      </c>
      <c r="H1554" s="244">
        <v>5000000</v>
      </c>
      <c r="I1554" s="102" t="s">
        <v>2343</v>
      </c>
      <c r="J1554" s="69">
        <v>243371</v>
      </c>
      <c r="K1554" s="81">
        <v>51110101</v>
      </c>
      <c r="L1554" s="81" t="s">
        <v>223</v>
      </c>
      <c r="M1554" s="69" t="s">
        <v>209</v>
      </c>
      <c r="N1554" s="102" t="s">
        <v>2365</v>
      </c>
    </row>
    <row r="1555" spans="2:14" s="255" customFormat="1" ht="39.6" x14ac:dyDescent="0.25">
      <c r="B1555" s="155">
        <v>1598</v>
      </c>
      <c r="C1555" s="69" t="s">
        <v>2341</v>
      </c>
      <c r="D1555" s="69" t="s">
        <v>161</v>
      </c>
      <c r="E1555" s="69" t="s">
        <v>1374</v>
      </c>
      <c r="F1555" s="69" t="s">
        <v>2379</v>
      </c>
      <c r="G1555" s="102">
        <v>0</v>
      </c>
      <c r="H1555" s="244">
        <v>1000000</v>
      </c>
      <c r="I1555" s="102" t="s">
        <v>2343</v>
      </c>
      <c r="J1555" s="69">
        <v>243371</v>
      </c>
      <c r="K1555" s="81">
        <v>51110102</v>
      </c>
      <c r="L1555" s="81" t="s">
        <v>224</v>
      </c>
      <c r="M1555" s="69" t="s">
        <v>209</v>
      </c>
      <c r="N1555" s="102" t="s">
        <v>2365</v>
      </c>
    </row>
    <row r="1556" spans="2:14" s="255" customFormat="1" ht="26.4" x14ac:dyDescent="0.25">
      <c r="B1556" s="155">
        <v>1599</v>
      </c>
      <c r="C1556" s="69" t="s">
        <v>2341</v>
      </c>
      <c r="D1556" s="69" t="s">
        <v>161</v>
      </c>
      <c r="E1556" s="69"/>
      <c r="F1556" s="69" t="s">
        <v>2380</v>
      </c>
      <c r="G1556" s="102">
        <v>0</v>
      </c>
      <c r="H1556" s="244">
        <v>4000000</v>
      </c>
      <c r="I1556" s="102" t="s">
        <v>2343</v>
      </c>
      <c r="J1556" s="69">
        <v>243371</v>
      </c>
      <c r="K1556" s="81">
        <v>51140102</v>
      </c>
      <c r="L1556" s="81" t="s">
        <v>666</v>
      </c>
      <c r="M1556" s="69" t="s">
        <v>209</v>
      </c>
      <c r="N1556" s="102"/>
    </row>
    <row r="1557" spans="2:14" s="255" customFormat="1" ht="52.8" x14ac:dyDescent="0.25">
      <c r="B1557" s="155">
        <v>1600</v>
      </c>
      <c r="C1557" s="69" t="s">
        <v>2341</v>
      </c>
      <c r="D1557" s="69"/>
      <c r="E1557" s="69" t="s">
        <v>2381</v>
      </c>
      <c r="F1557" s="69" t="s">
        <v>2382</v>
      </c>
      <c r="G1557" s="102">
        <v>0</v>
      </c>
      <c r="H1557" s="244">
        <v>10028614</v>
      </c>
      <c r="I1557" s="102" t="s">
        <v>2343</v>
      </c>
      <c r="J1557" s="69">
        <v>243371</v>
      </c>
      <c r="K1557" s="81">
        <v>51140105</v>
      </c>
      <c r="L1557" s="81" t="s">
        <v>1456</v>
      </c>
      <c r="M1557" s="69" t="s">
        <v>209</v>
      </c>
      <c r="N1557" s="102" t="s">
        <v>2365</v>
      </c>
    </row>
    <row r="1558" spans="2:14" s="255" customFormat="1" ht="39.6" x14ac:dyDescent="0.25">
      <c r="B1558" s="155">
        <v>1601</v>
      </c>
      <c r="C1558" s="69" t="s">
        <v>2341</v>
      </c>
      <c r="D1558" s="69" t="s">
        <v>161</v>
      </c>
      <c r="E1558" s="69" t="s">
        <v>1372</v>
      </c>
      <c r="F1558" s="69" t="s">
        <v>2383</v>
      </c>
      <c r="G1558" s="102">
        <v>200</v>
      </c>
      <c r="H1558" s="244">
        <v>2500000</v>
      </c>
      <c r="I1558" s="102" t="s">
        <v>2343</v>
      </c>
      <c r="J1558" s="69">
        <v>243371</v>
      </c>
      <c r="K1558" s="81">
        <v>51140127</v>
      </c>
      <c r="L1558" s="81" t="s">
        <v>1462</v>
      </c>
      <c r="M1558" s="69" t="s">
        <v>209</v>
      </c>
      <c r="N1558" s="102" t="s">
        <v>2365</v>
      </c>
    </row>
    <row r="1559" spans="2:14" s="255" customFormat="1" ht="39.6" x14ac:dyDescent="0.25">
      <c r="B1559" s="155">
        <v>1602</v>
      </c>
      <c r="C1559" s="69" t="s">
        <v>2341</v>
      </c>
      <c r="D1559" s="69" t="s">
        <v>161</v>
      </c>
      <c r="E1559" s="69"/>
      <c r="F1559" s="69" t="s">
        <v>2384</v>
      </c>
      <c r="G1559" s="102">
        <v>0</v>
      </c>
      <c r="H1559" s="244">
        <v>3000000</v>
      </c>
      <c r="I1559" s="102" t="s">
        <v>2343</v>
      </c>
      <c r="J1559" s="69">
        <v>243371</v>
      </c>
      <c r="K1559" s="81">
        <v>51140129</v>
      </c>
      <c r="L1559" s="81" t="s">
        <v>670</v>
      </c>
      <c r="M1559" s="69" t="s">
        <v>209</v>
      </c>
      <c r="N1559" s="102" t="s">
        <v>2365</v>
      </c>
    </row>
    <row r="1560" spans="2:14" s="255" customFormat="1" ht="39.6" x14ac:dyDescent="0.25">
      <c r="B1560" s="155">
        <v>1603</v>
      </c>
      <c r="C1560" s="69" t="s">
        <v>2341</v>
      </c>
      <c r="D1560" s="69" t="s">
        <v>161</v>
      </c>
      <c r="E1560" s="69"/>
      <c r="F1560" s="69" t="s">
        <v>2385</v>
      </c>
      <c r="G1560" s="102">
        <v>0</v>
      </c>
      <c r="H1560" s="244">
        <v>4000000</v>
      </c>
      <c r="I1560" s="102" t="s">
        <v>2343</v>
      </c>
      <c r="J1560" s="69">
        <v>243371</v>
      </c>
      <c r="K1560" s="81">
        <v>51140131</v>
      </c>
      <c r="L1560" s="81" t="s">
        <v>1481</v>
      </c>
      <c r="M1560" s="69" t="s">
        <v>209</v>
      </c>
      <c r="N1560" s="102" t="s">
        <v>2365</v>
      </c>
    </row>
    <row r="1561" spans="2:14" s="255" customFormat="1" ht="39.6" x14ac:dyDescent="0.25">
      <c r="B1561" s="155">
        <v>1604</v>
      </c>
      <c r="C1561" s="69" t="s">
        <v>2341</v>
      </c>
      <c r="D1561" s="69" t="s">
        <v>161</v>
      </c>
      <c r="E1561" s="69" t="s">
        <v>220</v>
      </c>
      <c r="F1561" s="69" t="s">
        <v>2386</v>
      </c>
      <c r="G1561" s="102">
        <v>1</v>
      </c>
      <c r="H1561" s="244">
        <v>8000000</v>
      </c>
      <c r="I1561" s="102" t="s">
        <v>2343</v>
      </c>
      <c r="J1561" s="69">
        <v>243371</v>
      </c>
      <c r="K1561" s="81">
        <v>51140132</v>
      </c>
      <c r="L1561" s="81" t="s">
        <v>2362</v>
      </c>
      <c r="M1561" s="69" t="s">
        <v>209</v>
      </c>
      <c r="N1561" s="102" t="s">
        <v>2365</v>
      </c>
    </row>
    <row r="1562" spans="2:14" s="255" customFormat="1" ht="52.8" x14ac:dyDescent="0.25">
      <c r="B1562" s="155">
        <v>1605</v>
      </c>
      <c r="C1562" s="69" t="s">
        <v>2341</v>
      </c>
      <c r="D1562" s="69" t="s">
        <v>161</v>
      </c>
      <c r="E1562" s="69" t="s">
        <v>1232</v>
      </c>
      <c r="F1562" s="69" t="s">
        <v>2387</v>
      </c>
      <c r="G1562" s="102">
        <v>4</v>
      </c>
      <c r="H1562" s="244">
        <v>5000000</v>
      </c>
      <c r="I1562" s="102" t="s">
        <v>2343</v>
      </c>
      <c r="J1562" s="69">
        <v>243371</v>
      </c>
      <c r="K1562" s="81">
        <v>51080105</v>
      </c>
      <c r="L1562" s="81" t="s">
        <v>661</v>
      </c>
      <c r="M1562" s="69" t="s">
        <v>209</v>
      </c>
      <c r="N1562" s="102" t="s">
        <v>2365</v>
      </c>
    </row>
    <row r="1563" spans="2:14" s="255" customFormat="1" ht="39.6" x14ac:dyDescent="0.25">
      <c r="B1563" s="155">
        <v>1606</v>
      </c>
      <c r="C1563" s="69" t="s">
        <v>2341</v>
      </c>
      <c r="D1563" s="69" t="s">
        <v>161</v>
      </c>
      <c r="E1563" s="131"/>
      <c r="F1563" s="69" t="s">
        <v>2348</v>
      </c>
      <c r="G1563" s="102"/>
      <c r="H1563" s="244">
        <v>3000000</v>
      </c>
      <c r="I1563" s="102" t="s">
        <v>2343</v>
      </c>
      <c r="J1563" s="69">
        <v>243361</v>
      </c>
      <c r="K1563" s="81">
        <v>51020101</v>
      </c>
      <c r="L1563" s="81" t="s">
        <v>1447</v>
      </c>
      <c r="M1563" s="69" t="s">
        <v>209</v>
      </c>
      <c r="N1563" s="102" t="s">
        <v>2365</v>
      </c>
    </row>
    <row r="1564" spans="2:14" s="255" customFormat="1" ht="39.6" x14ac:dyDescent="0.25">
      <c r="B1564" s="155">
        <v>1607</v>
      </c>
      <c r="C1564" s="69" t="s">
        <v>2341</v>
      </c>
      <c r="D1564" s="69" t="s">
        <v>161</v>
      </c>
      <c r="E1564" s="69"/>
      <c r="F1564" s="69" t="s">
        <v>2388</v>
      </c>
      <c r="G1564" s="102">
        <v>10</v>
      </c>
      <c r="H1564" s="244">
        <v>2500000</v>
      </c>
      <c r="I1564" s="102" t="s">
        <v>2343</v>
      </c>
      <c r="J1564" s="69">
        <v>243361</v>
      </c>
      <c r="K1564" s="81">
        <v>51110101</v>
      </c>
      <c r="L1564" s="81" t="s">
        <v>223</v>
      </c>
      <c r="M1564" s="69" t="s">
        <v>209</v>
      </c>
      <c r="N1564" s="102" t="s">
        <v>2365</v>
      </c>
    </row>
    <row r="1565" spans="2:14" s="255" customFormat="1" ht="39.6" x14ac:dyDescent="0.25">
      <c r="B1565" s="155">
        <v>1608</v>
      </c>
      <c r="C1565" s="69" t="s">
        <v>2341</v>
      </c>
      <c r="D1565" s="69" t="s">
        <v>161</v>
      </c>
      <c r="E1565" s="69" t="s">
        <v>2389</v>
      </c>
      <c r="F1565" s="69" t="s">
        <v>2388</v>
      </c>
      <c r="G1565" s="102">
        <v>10</v>
      </c>
      <c r="H1565" s="244">
        <v>7000000</v>
      </c>
      <c r="I1565" s="102" t="s">
        <v>2343</v>
      </c>
      <c r="J1565" s="69">
        <v>243361</v>
      </c>
      <c r="K1565" s="81">
        <v>51110102</v>
      </c>
      <c r="L1565" s="81" t="s">
        <v>224</v>
      </c>
      <c r="M1565" s="69" t="s">
        <v>209</v>
      </c>
      <c r="N1565" s="102" t="s">
        <v>2365</v>
      </c>
    </row>
    <row r="1566" spans="2:14" s="255" customFormat="1" ht="39.6" x14ac:dyDescent="0.25">
      <c r="B1566" s="155">
        <v>1609</v>
      </c>
      <c r="C1566" s="69" t="s">
        <v>2341</v>
      </c>
      <c r="D1566" s="69" t="s">
        <v>161</v>
      </c>
      <c r="E1566" s="69"/>
      <c r="F1566" s="69" t="s">
        <v>2390</v>
      </c>
      <c r="G1566" s="102">
        <v>10</v>
      </c>
      <c r="H1566" s="244">
        <v>1000000</v>
      </c>
      <c r="I1566" s="102" t="s">
        <v>2343</v>
      </c>
      <c r="J1566" s="69">
        <v>243361</v>
      </c>
      <c r="K1566" s="81">
        <v>51110103</v>
      </c>
      <c r="L1566" s="81" t="s">
        <v>665</v>
      </c>
      <c r="M1566" s="69" t="s">
        <v>209</v>
      </c>
      <c r="N1566" s="102" t="s">
        <v>2365</v>
      </c>
    </row>
    <row r="1567" spans="2:14" s="255" customFormat="1" ht="39.6" x14ac:dyDescent="0.25">
      <c r="B1567" s="155">
        <v>1610</v>
      </c>
      <c r="C1567" s="69" t="s">
        <v>2341</v>
      </c>
      <c r="D1567" s="69" t="s">
        <v>161</v>
      </c>
      <c r="E1567" s="69"/>
      <c r="F1567" s="69"/>
      <c r="G1567" s="102"/>
      <c r="H1567" s="244">
        <v>2000000</v>
      </c>
      <c r="I1567" s="102" t="s">
        <v>2343</v>
      </c>
      <c r="J1567" s="69">
        <v>243361</v>
      </c>
      <c r="K1567" s="81">
        <v>51140102</v>
      </c>
      <c r="L1567" s="81" t="s">
        <v>666</v>
      </c>
      <c r="M1567" s="69" t="s">
        <v>209</v>
      </c>
      <c r="N1567" s="102" t="s">
        <v>2365</v>
      </c>
    </row>
    <row r="1568" spans="2:14" s="255" customFormat="1" ht="39.6" x14ac:dyDescent="0.25">
      <c r="B1568" s="155">
        <v>1611</v>
      </c>
      <c r="C1568" s="69" t="s">
        <v>2341</v>
      </c>
      <c r="D1568" s="69" t="s">
        <v>161</v>
      </c>
      <c r="E1568" s="69" t="s">
        <v>2391</v>
      </c>
      <c r="F1568" s="69"/>
      <c r="G1568" s="102">
        <v>2000</v>
      </c>
      <c r="H1568" s="244">
        <v>1000000</v>
      </c>
      <c r="I1568" s="102" t="s">
        <v>2343</v>
      </c>
      <c r="J1568" s="69">
        <v>243361</v>
      </c>
      <c r="K1568" s="81">
        <v>51140116</v>
      </c>
      <c r="L1568" s="81" t="s">
        <v>667</v>
      </c>
      <c r="M1568" s="69" t="s">
        <v>209</v>
      </c>
      <c r="N1568" s="102" t="s">
        <v>2365</v>
      </c>
    </row>
    <row r="1569" spans="1:14" s="255" customFormat="1" ht="39.6" x14ac:dyDescent="0.25">
      <c r="B1569" s="155">
        <v>1612</v>
      </c>
      <c r="C1569" s="69" t="s">
        <v>2341</v>
      </c>
      <c r="D1569" s="69" t="s">
        <v>161</v>
      </c>
      <c r="E1569" s="69" t="s">
        <v>1491</v>
      </c>
      <c r="F1569" s="69" t="s">
        <v>2392</v>
      </c>
      <c r="G1569" s="102">
        <v>4</v>
      </c>
      <c r="H1569" s="244">
        <v>500000</v>
      </c>
      <c r="I1569" s="102" t="s">
        <v>2343</v>
      </c>
      <c r="J1569" s="69">
        <v>243361</v>
      </c>
      <c r="K1569" s="81">
        <v>51140124</v>
      </c>
      <c r="L1569" s="81" t="s">
        <v>668</v>
      </c>
      <c r="M1569" s="69" t="s">
        <v>209</v>
      </c>
      <c r="N1569" s="102" t="s">
        <v>2365</v>
      </c>
    </row>
    <row r="1570" spans="1:14" s="255" customFormat="1" ht="39.6" x14ac:dyDescent="0.25">
      <c r="B1570" s="155">
        <v>1613</v>
      </c>
      <c r="C1570" s="69" t="s">
        <v>2341</v>
      </c>
      <c r="D1570" s="69" t="s">
        <v>161</v>
      </c>
      <c r="E1570" s="69" t="s">
        <v>1578</v>
      </c>
      <c r="F1570" s="69" t="s">
        <v>2388</v>
      </c>
      <c r="G1570" s="102"/>
      <c r="H1570" s="244">
        <v>500000</v>
      </c>
      <c r="I1570" s="102" t="s">
        <v>2343</v>
      </c>
      <c r="J1570" s="69">
        <v>243361</v>
      </c>
      <c r="K1570" s="81">
        <v>51140127</v>
      </c>
      <c r="L1570" s="81" t="s">
        <v>1462</v>
      </c>
      <c r="M1570" s="69" t="s">
        <v>209</v>
      </c>
      <c r="N1570" s="102" t="s">
        <v>2365</v>
      </c>
    </row>
    <row r="1571" spans="1:14" s="255" customFormat="1" ht="39.6" x14ac:dyDescent="0.25">
      <c r="B1571" s="155">
        <v>1614</v>
      </c>
      <c r="C1571" s="69" t="s">
        <v>2341</v>
      </c>
      <c r="D1571" s="69" t="s">
        <v>161</v>
      </c>
      <c r="E1571" s="69"/>
      <c r="F1571" s="69"/>
      <c r="G1571" s="102"/>
      <c r="H1571" s="244">
        <v>2781591</v>
      </c>
      <c r="I1571" s="102" t="s">
        <v>2343</v>
      </c>
      <c r="J1571" s="69">
        <v>243361</v>
      </c>
      <c r="K1571" s="81">
        <v>51140129</v>
      </c>
      <c r="L1571" s="81" t="s">
        <v>670</v>
      </c>
      <c r="M1571" s="69" t="s">
        <v>209</v>
      </c>
      <c r="N1571" s="102" t="s">
        <v>2365</v>
      </c>
    </row>
    <row r="1572" spans="1:14" s="255" customFormat="1" ht="39.6" x14ac:dyDescent="0.25">
      <c r="B1572" s="155">
        <v>1615</v>
      </c>
      <c r="C1572" s="69" t="s">
        <v>2341</v>
      </c>
      <c r="D1572" s="69" t="s">
        <v>161</v>
      </c>
      <c r="E1572" s="69" t="s">
        <v>2389</v>
      </c>
      <c r="F1572" s="69" t="s">
        <v>2393</v>
      </c>
      <c r="G1572" s="102">
        <v>20</v>
      </c>
      <c r="H1572" s="244">
        <v>500000</v>
      </c>
      <c r="I1572" s="102" t="s">
        <v>2343</v>
      </c>
      <c r="J1572" s="69">
        <v>243361</v>
      </c>
      <c r="K1572" s="81">
        <v>51140130</v>
      </c>
      <c r="L1572" s="81" t="s">
        <v>2394</v>
      </c>
      <c r="M1572" s="69" t="s">
        <v>209</v>
      </c>
      <c r="N1572" s="102" t="s">
        <v>2365</v>
      </c>
    </row>
    <row r="1573" spans="1:14" s="255" customFormat="1" ht="39.6" x14ac:dyDescent="0.25">
      <c r="B1573" s="155">
        <v>1616</v>
      </c>
      <c r="C1573" s="69" t="s">
        <v>2341</v>
      </c>
      <c r="D1573" s="69" t="s">
        <v>161</v>
      </c>
      <c r="E1573" s="69" t="s">
        <v>220</v>
      </c>
      <c r="F1573" s="69" t="s">
        <v>2395</v>
      </c>
      <c r="G1573" s="102">
        <v>500</v>
      </c>
      <c r="H1573" s="244">
        <v>1000000</v>
      </c>
      <c r="I1573" s="102" t="s">
        <v>2343</v>
      </c>
      <c r="J1573" s="69">
        <v>243361</v>
      </c>
      <c r="K1573" s="81">
        <v>51140133</v>
      </c>
      <c r="L1573" s="81" t="s">
        <v>1049</v>
      </c>
      <c r="M1573" s="69" t="s">
        <v>209</v>
      </c>
      <c r="N1573" s="102" t="s">
        <v>2365</v>
      </c>
    </row>
    <row r="1574" spans="1:14" s="255" customFormat="1" ht="39.6" x14ac:dyDescent="0.25">
      <c r="B1574" s="155">
        <v>1617</v>
      </c>
      <c r="C1574" s="69" t="s">
        <v>2341</v>
      </c>
      <c r="D1574" s="69" t="s">
        <v>161</v>
      </c>
      <c r="E1574" s="69" t="s">
        <v>2389</v>
      </c>
      <c r="F1574" s="69" t="s">
        <v>2396</v>
      </c>
      <c r="G1574" s="102">
        <v>50</v>
      </c>
      <c r="H1574" s="244">
        <v>1000000</v>
      </c>
      <c r="I1574" s="102" t="s">
        <v>2343</v>
      </c>
      <c r="J1574" s="69">
        <v>243361</v>
      </c>
      <c r="K1574" s="81">
        <v>51140137</v>
      </c>
      <c r="L1574" s="81" t="s">
        <v>671</v>
      </c>
      <c r="M1574" s="69" t="s">
        <v>209</v>
      </c>
      <c r="N1574" s="102" t="s">
        <v>2365</v>
      </c>
    </row>
    <row r="1575" spans="1:14" s="255" customFormat="1" ht="39.6" x14ac:dyDescent="0.25">
      <c r="B1575" s="155">
        <v>1618</v>
      </c>
      <c r="C1575" s="69" t="s">
        <v>2341</v>
      </c>
      <c r="D1575" s="69" t="s">
        <v>161</v>
      </c>
      <c r="E1575" s="69" t="s">
        <v>2397</v>
      </c>
      <c r="F1575" s="69" t="s">
        <v>2398</v>
      </c>
      <c r="G1575" s="102">
        <v>10</v>
      </c>
      <c r="H1575" s="244">
        <v>1500000</v>
      </c>
      <c r="I1575" s="102" t="s">
        <v>2343</v>
      </c>
      <c r="J1575" s="69">
        <v>243361</v>
      </c>
      <c r="K1575" s="81">
        <v>51080101</v>
      </c>
      <c r="L1575" s="81" t="s">
        <v>1516</v>
      </c>
      <c r="M1575" s="69" t="s">
        <v>209</v>
      </c>
      <c r="N1575" s="102" t="s">
        <v>2365</v>
      </c>
    </row>
    <row r="1576" spans="1:14" s="255" customFormat="1" ht="39.6" x14ac:dyDescent="0.25">
      <c r="B1576" s="155">
        <v>1619</v>
      </c>
      <c r="C1576" s="69" t="s">
        <v>2341</v>
      </c>
      <c r="D1576" s="69" t="s">
        <v>161</v>
      </c>
      <c r="E1576" s="69" t="s">
        <v>2378</v>
      </c>
      <c r="F1576" s="69" t="s">
        <v>2399</v>
      </c>
      <c r="G1576" s="102">
        <v>1</v>
      </c>
      <c r="H1576" s="244">
        <v>500000</v>
      </c>
      <c r="I1576" s="102" t="s">
        <v>2343</v>
      </c>
      <c r="J1576" s="69">
        <v>243361</v>
      </c>
      <c r="K1576" s="81">
        <v>51090102</v>
      </c>
      <c r="L1576" s="81" t="s">
        <v>218</v>
      </c>
      <c r="M1576" s="69" t="s">
        <v>209</v>
      </c>
      <c r="N1576" s="102" t="s">
        <v>2365</v>
      </c>
    </row>
    <row r="1577" spans="1:14" s="255" customFormat="1" ht="39.6" x14ac:dyDescent="0.25">
      <c r="B1577" s="155">
        <v>1620</v>
      </c>
      <c r="C1577" s="69" t="s">
        <v>2341</v>
      </c>
      <c r="D1577" s="69" t="s">
        <v>161</v>
      </c>
      <c r="E1577" s="69" t="s">
        <v>1495</v>
      </c>
      <c r="F1577" s="69" t="s">
        <v>2400</v>
      </c>
      <c r="G1577" s="102">
        <v>1</v>
      </c>
      <c r="H1577" s="244">
        <v>2000000</v>
      </c>
      <c r="I1577" s="102" t="s">
        <v>2343</v>
      </c>
      <c r="J1577" s="69">
        <v>243361</v>
      </c>
      <c r="K1577" s="81">
        <v>51090107</v>
      </c>
      <c r="L1577" s="81" t="s">
        <v>664</v>
      </c>
      <c r="M1577" s="69" t="s">
        <v>209</v>
      </c>
      <c r="N1577" s="102" t="s">
        <v>2365</v>
      </c>
    </row>
    <row r="1578" spans="1:14" s="255" customFormat="1" ht="39.6" x14ac:dyDescent="0.25">
      <c r="B1578" s="155">
        <v>1621</v>
      </c>
      <c r="C1578" s="69" t="s">
        <v>2341</v>
      </c>
      <c r="D1578" s="69" t="s">
        <v>161</v>
      </c>
      <c r="E1578" s="69" t="s">
        <v>2389</v>
      </c>
      <c r="F1578" s="69"/>
      <c r="G1578" s="102">
        <v>100</v>
      </c>
      <c r="H1578" s="244">
        <v>3000000</v>
      </c>
      <c r="I1578" s="102" t="s">
        <v>2343</v>
      </c>
      <c r="J1578" s="69">
        <v>243361</v>
      </c>
      <c r="K1578" s="81">
        <v>51070801</v>
      </c>
      <c r="L1578" s="81" t="s">
        <v>2401</v>
      </c>
      <c r="M1578" s="69" t="s">
        <v>209</v>
      </c>
      <c r="N1578" s="102" t="s">
        <v>2365</v>
      </c>
    </row>
    <row r="1579" spans="1:14" s="255" customFormat="1" ht="39.6" x14ac:dyDescent="0.25">
      <c r="B1579" s="155">
        <v>1622</v>
      </c>
      <c r="C1579" s="69" t="s">
        <v>2341</v>
      </c>
      <c r="D1579" s="69" t="s">
        <v>161</v>
      </c>
      <c r="E1579" s="69" t="s">
        <v>2389</v>
      </c>
      <c r="F1579" s="69" t="s">
        <v>2402</v>
      </c>
      <c r="G1579" s="102">
        <v>15</v>
      </c>
      <c r="H1579" s="244">
        <v>4000000</v>
      </c>
      <c r="I1579" s="102" t="s">
        <v>2343</v>
      </c>
      <c r="J1579" s="69">
        <v>243361</v>
      </c>
      <c r="K1579" s="81">
        <v>51060105</v>
      </c>
      <c r="L1579" s="81" t="s">
        <v>2403</v>
      </c>
      <c r="M1579" s="69" t="s">
        <v>209</v>
      </c>
      <c r="N1579" s="102" t="s">
        <v>2365</v>
      </c>
    </row>
    <row r="1580" spans="1:14" s="255" customFormat="1" ht="39.6" x14ac:dyDescent="0.25">
      <c r="B1580" s="155">
        <v>1623</v>
      </c>
      <c r="C1580" s="69" t="s">
        <v>2341</v>
      </c>
      <c r="D1580" s="69" t="s">
        <v>161</v>
      </c>
      <c r="E1580" s="69" t="s">
        <v>2389</v>
      </c>
      <c r="F1580" s="69" t="s">
        <v>2402</v>
      </c>
      <c r="G1580" s="102">
        <v>15</v>
      </c>
      <c r="H1580" s="244">
        <v>16000000</v>
      </c>
      <c r="I1580" s="102" t="s">
        <v>2343</v>
      </c>
      <c r="J1580" s="69">
        <v>243361</v>
      </c>
      <c r="K1580" s="81">
        <v>51060209</v>
      </c>
      <c r="L1580" s="81" t="s">
        <v>2404</v>
      </c>
      <c r="M1580" s="69" t="s">
        <v>209</v>
      </c>
      <c r="N1580" s="102" t="s">
        <v>2365</v>
      </c>
    </row>
    <row r="1581" spans="1:14" s="315" customFormat="1" ht="73.5" customHeight="1" x14ac:dyDescent="0.3">
      <c r="A1581" s="308"/>
      <c r="B1581" s="155">
        <v>1624</v>
      </c>
      <c r="C1581" s="309" t="s">
        <v>1016</v>
      </c>
      <c r="D1581" s="310" t="s">
        <v>161</v>
      </c>
      <c r="E1581" s="311" t="s">
        <v>220</v>
      </c>
      <c r="F1581" s="311" t="s">
        <v>2483</v>
      </c>
      <c r="G1581" s="312">
        <v>35</v>
      </c>
      <c r="H1581" s="313">
        <v>13300000</v>
      </c>
      <c r="I1581" s="312" t="s">
        <v>208</v>
      </c>
      <c r="J1581" s="312">
        <v>2003000703</v>
      </c>
      <c r="K1581" s="312" t="s">
        <v>2484</v>
      </c>
      <c r="L1581" s="312" t="s">
        <v>1001</v>
      </c>
      <c r="M1581" s="314" t="s">
        <v>2485</v>
      </c>
    </row>
    <row r="1582" spans="1:14" s="316" customFormat="1" ht="87" x14ac:dyDescent="0.25">
      <c r="B1582" s="155">
        <v>1625</v>
      </c>
      <c r="C1582" s="311" t="s">
        <v>997</v>
      </c>
      <c r="D1582" s="310" t="s">
        <v>161</v>
      </c>
      <c r="E1582" s="311" t="s">
        <v>1004</v>
      </c>
      <c r="F1582" s="311" t="s">
        <v>1444</v>
      </c>
      <c r="G1582" s="312" t="s">
        <v>166</v>
      </c>
      <c r="H1582" s="317">
        <v>7350000</v>
      </c>
      <c r="I1582" s="312" t="s">
        <v>208</v>
      </c>
      <c r="J1582" s="312">
        <v>2001000703</v>
      </c>
      <c r="K1582" s="312" t="s">
        <v>1445</v>
      </c>
      <c r="L1582" s="312" t="s">
        <v>1001</v>
      </c>
      <c r="M1582" s="314" t="s">
        <v>1002</v>
      </c>
    </row>
    <row r="1583" spans="1:14" s="316" customFormat="1" ht="208.8" x14ac:dyDescent="0.25">
      <c r="B1583" s="155">
        <v>1626</v>
      </c>
      <c r="C1583" s="309" t="s">
        <v>1016</v>
      </c>
      <c r="D1583" s="310" t="s">
        <v>161</v>
      </c>
      <c r="E1583" s="311" t="s">
        <v>1004</v>
      </c>
      <c r="F1583" s="318" t="s">
        <v>2486</v>
      </c>
      <c r="G1583" s="312" t="s">
        <v>166</v>
      </c>
      <c r="H1583" s="317">
        <v>16450000</v>
      </c>
      <c r="I1583" s="312" t="s">
        <v>208</v>
      </c>
      <c r="J1583" s="312">
        <v>2001000703</v>
      </c>
      <c r="K1583" s="312" t="s">
        <v>1452</v>
      </c>
      <c r="L1583" s="312" t="s">
        <v>1001</v>
      </c>
      <c r="M1583" s="314" t="s">
        <v>2487</v>
      </c>
    </row>
    <row r="1584" spans="1:14" s="316" customFormat="1" ht="139.19999999999999" x14ac:dyDescent="0.25">
      <c r="B1584" s="155">
        <v>1627</v>
      </c>
      <c r="C1584" s="309" t="s">
        <v>992</v>
      </c>
      <c r="D1584" s="310" t="s">
        <v>161</v>
      </c>
      <c r="E1584" s="311" t="s">
        <v>1004</v>
      </c>
      <c r="F1584" s="319" t="s">
        <v>1450</v>
      </c>
      <c r="G1584" s="312" t="s">
        <v>166</v>
      </c>
      <c r="H1584" s="317">
        <v>1000000</v>
      </c>
      <c r="I1584" s="312" t="s">
        <v>208</v>
      </c>
      <c r="J1584" s="312">
        <v>2001000703</v>
      </c>
      <c r="K1584" s="312" t="s">
        <v>223</v>
      </c>
      <c r="L1584" s="312" t="s">
        <v>1001</v>
      </c>
      <c r="M1584" s="314" t="s">
        <v>1002</v>
      </c>
    </row>
    <row r="1585" spans="1:17" s="316" customFormat="1" ht="139.19999999999999" x14ac:dyDescent="0.25">
      <c r="B1585" s="155">
        <v>1628</v>
      </c>
      <c r="C1585" s="309" t="s">
        <v>992</v>
      </c>
      <c r="D1585" s="310" t="s">
        <v>161</v>
      </c>
      <c r="E1585" s="311" t="s">
        <v>1004</v>
      </c>
      <c r="F1585" s="319" t="s">
        <v>1450</v>
      </c>
      <c r="G1585" s="312" t="s">
        <v>166</v>
      </c>
      <c r="H1585" s="317">
        <v>8500000</v>
      </c>
      <c r="I1585" s="312" t="s">
        <v>208</v>
      </c>
      <c r="J1585" s="312">
        <v>2001000703</v>
      </c>
      <c r="K1585" s="312" t="s">
        <v>224</v>
      </c>
      <c r="L1585" s="312" t="s">
        <v>1001</v>
      </c>
      <c r="M1585" s="314" t="s">
        <v>1002</v>
      </c>
    </row>
    <row r="1586" spans="1:17" s="316" customFormat="1" ht="69.599999999999994" x14ac:dyDescent="0.25">
      <c r="B1586" s="155">
        <v>1629</v>
      </c>
      <c r="C1586" s="309" t="s">
        <v>1016</v>
      </c>
      <c r="D1586" s="310" t="s">
        <v>161</v>
      </c>
      <c r="E1586" s="311" t="s">
        <v>1004</v>
      </c>
      <c r="F1586" s="319" t="s">
        <v>1454</v>
      </c>
      <c r="G1586" s="312" t="s">
        <v>166</v>
      </c>
      <c r="H1586" s="317">
        <v>9840000</v>
      </c>
      <c r="I1586" s="312" t="s">
        <v>208</v>
      </c>
      <c r="J1586" s="312">
        <v>2001000703</v>
      </c>
      <c r="K1586" s="312" t="s">
        <v>666</v>
      </c>
      <c r="L1586" s="312" t="s">
        <v>1001</v>
      </c>
      <c r="M1586" s="314" t="s">
        <v>1002</v>
      </c>
    </row>
    <row r="1587" spans="1:17" s="316" customFormat="1" ht="52.2" x14ac:dyDescent="0.25">
      <c r="B1587" s="155">
        <v>1630</v>
      </c>
      <c r="C1587" s="309" t="s">
        <v>992</v>
      </c>
      <c r="D1587" s="310" t="s">
        <v>161</v>
      </c>
      <c r="E1587" s="320" t="s">
        <v>1458</v>
      </c>
      <c r="F1587" s="319" t="s">
        <v>1470</v>
      </c>
      <c r="G1587" s="312" t="s">
        <v>166</v>
      </c>
      <c r="H1587" s="317">
        <v>6000000</v>
      </c>
      <c r="I1587" s="312" t="s">
        <v>208</v>
      </c>
      <c r="J1587" s="312">
        <v>2001000703</v>
      </c>
      <c r="K1587" s="312" t="s">
        <v>1028</v>
      </c>
      <c r="L1587" s="312" t="s">
        <v>1001</v>
      </c>
      <c r="M1587" s="314" t="s">
        <v>1007</v>
      </c>
    </row>
    <row r="1588" spans="1:17" s="316" customFormat="1" ht="26.4" x14ac:dyDescent="0.25">
      <c r="A1588" s="255"/>
      <c r="B1588" s="155">
        <v>125</v>
      </c>
      <c r="C1588" s="106" t="s">
        <v>407</v>
      </c>
      <c r="D1588" s="87" t="s">
        <v>161</v>
      </c>
      <c r="E1588" s="70" t="s">
        <v>408</v>
      </c>
      <c r="F1588" s="70" t="s">
        <v>409</v>
      </c>
      <c r="G1588" s="69" t="s">
        <v>166</v>
      </c>
      <c r="H1588" s="112">
        <v>350000</v>
      </c>
      <c r="I1588" s="69" t="s">
        <v>410</v>
      </c>
      <c r="J1588" s="69">
        <v>607</v>
      </c>
      <c r="K1588" s="69">
        <v>51011401</v>
      </c>
      <c r="L1588" s="69" t="s">
        <v>308</v>
      </c>
      <c r="M1588" s="81" t="s">
        <v>411</v>
      </c>
      <c r="N1588" s="255"/>
      <c r="O1588" s="255"/>
      <c r="P1588" s="255"/>
      <c r="Q1588" s="255"/>
    </row>
    <row r="1589" spans="1:17" s="316" customFormat="1" ht="26.4" x14ac:dyDescent="0.25">
      <c r="A1589" s="255"/>
      <c r="B1589" s="155">
        <v>126</v>
      </c>
      <c r="C1589" s="106" t="s">
        <v>407</v>
      </c>
      <c r="D1589" s="87" t="s">
        <v>161</v>
      </c>
      <c r="E1589" s="70" t="s">
        <v>408</v>
      </c>
      <c r="F1589" s="70" t="s">
        <v>412</v>
      </c>
      <c r="G1589" s="69" t="s">
        <v>166</v>
      </c>
      <c r="H1589" s="112">
        <v>500000</v>
      </c>
      <c r="I1589" s="81" t="s">
        <v>410</v>
      </c>
      <c r="J1589" s="69">
        <v>607</v>
      </c>
      <c r="K1589" s="69">
        <v>51011401</v>
      </c>
      <c r="L1589" s="102" t="s">
        <v>308</v>
      </c>
      <c r="M1589" s="81" t="s">
        <v>411</v>
      </c>
      <c r="N1589" s="255"/>
      <c r="O1589" s="255"/>
      <c r="P1589" s="255"/>
      <c r="Q1589" s="255"/>
    </row>
    <row r="1590" spans="1:17" s="316" customFormat="1" ht="26.4" x14ac:dyDescent="0.25">
      <c r="A1590" s="255"/>
      <c r="B1590" s="155">
        <v>127</v>
      </c>
      <c r="C1590" s="107" t="s">
        <v>407</v>
      </c>
      <c r="D1590" s="87" t="s">
        <v>161</v>
      </c>
      <c r="E1590" s="78" t="s">
        <v>413</v>
      </c>
      <c r="F1590" s="70" t="s">
        <v>409</v>
      </c>
      <c r="G1590" s="69" t="s">
        <v>166</v>
      </c>
      <c r="H1590" s="112">
        <v>400000</v>
      </c>
      <c r="I1590" s="81" t="s">
        <v>410</v>
      </c>
      <c r="J1590" s="69">
        <v>607</v>
      </c>
      <c r="K1590" s="69">
        <v>51011401</v>
      </c>
      <c r="L1590" s="102" t="s">
        <v>308</v>
      </c>
      <c r="M1590" s="78" t="s">
        <v>414</v>
      </c>
      <c r="N1590" s="255"/>
      <c r="O1590" s="255"/>
      <c r="P1590" s="255"/>
      <c r="Q1590" s="255"/>
    </row>
    <row r="1591" spans="1:17" s="316" customFormat="1" ht="39.6" x14ac:dyDescent="0.25">
      <c r="A1591" s="255"/>
      <c r="B1591" s="155">
        <v>128</v>
      </c>
      <c r="C1591" s="107" t="s">
        <v>407</v>
      </c>
      <c r="D1591" s="87" t="s">
        <v>161</v>
      </c>
      <c r="E1591" s="78" t="s">
        <v>415</v>
      </c>
      <c r="F1591" s="70" t="s">
        <v>416</v>
      </c>
      <c r="G1591" s="69" t="s">
        <v>166</v>
      </c>
      <c r="H1591" s="112">
        <v>2405000</v>
      </c>
      <c r="I1591" s="81" t="s">
        <v>410</v>
      </c>
      <c r="J1591" s="69">
        <v>607</v>
      </c>
      <c r="K1591" s="69">
        <v>51011401</v>
      </c>
      <c r="L1591" s="102" t="s">
        <v>308</v>
      </c>
      <c r="M1591" s="78" t="s">
        <v>403</v>
      </c>
      <c r="N1591" s="255"/>
      <c r="O1591" s="255"/>
      <c r="P1591" s="255"/>
      <c r="Q1591" s="255"/>
    </row>
    <row r="1592" spans="1:17" s="316" customFormat="1" ht="92.4" x14ac:dyDescent="0.25">
      <c r="A1592" s="255"/>
      <c r="B1592" s="155">
        <v>129</v>
      </c>
      <c r="C1592" s="70" t="s">
        <v>239</v>
      </c>
      <c r="D1592" s="87" t="s">
        <v>161</v>
      </c>
      <c r="E1592" s="113" t="s">
        <v>417</v>
      </c>
      <c r="F1592" s="70" t="s">
        <v>418</v>
      </c>
      <c r="G1592" s="69" t="s">
        <v>166</v>
      </c>
      <c r="H1592" s="112">
        <v>3000000</v>
      </c>
      <c r="I1592" s="69" t="s">
        <v>410</v>
      </c>
      <c r="J1592" s="69">
        <v>607</v>
      </c>
      <c r="K1592" s="69">
        <v>51020101</v>
      </c>
      <c r="L1592" s="102" t="s">
        <v>419</v>
      </c>
      <c r="M1592" s="69" t="s">
        <v>420</v>
      </c>
      <c r="N1592" s="255"/>
      <c r="O1592" s="255"/>
      <c r="P1592" s="255"/>
      <c r="Q1592" s="255"/>
    </row>
    <row r="1593" spans="1:17" s="316" customFormat="1" ht="92.4" x14ac:dyDescent="0.25">
      <c r="A1593" s="255"/>
      <c r="B1593" s="155">
        <v>130</v>
      </c>
      <c r="C1593" s="70" t="s">
        <v>239</v>
      </c>
      <c r="D1593" s="87" t="s">
        <v>161</v>
      </c>
      <c r="E1593" s="70" t="s">
        <v>421</v>
      </c>
      <c r="F1593" s="70" t="s">
        <v>422</v>
      </c>
      <c r="G1593" s="69" t="s">
        <v>166</v>
      </c>
      <c r="H1593" s="112">
        <v>6240000</v>
      </c>
      <c r="I1593" s="69" t="s">
        <v>410</v>
      </c>
      <c r="J1593" s="69">
        <v>607</v>
      </c>
      <c r="K1593" s="69">
        <v>51020101</v>
      </c>
      <c r="L1593" s="102" t="s">
        <v>419</v>
      </c>
      <c r="M1593" s="69" t="s">
        <v>420</v>
      </c>
      <c r="N1593" s="255"/>
      <c r="O1593" s="255"/>
      <c r="P1593" s="255"/>
      <c r="Q1593" s="255"/>
    </row>
    <row r="1594" spans="1:17" s="316" customFormat="1" ht="26.4" x14ac:dyDescent="0.25">
      <c r="A1594" s="255"/>
      <c r="B1594" s="155">
        <v>131</v>
      </c>
      <c r="C1594" s="70" t="s">
        <v>423</v>
      </c>
      <c r="D1594" s="87" t="s">
        <v>161</v>
      </c>
      <c r="E1594" s="70" t="s">
        <v>424</v>
      </c>
      <c r="F1594" s="70" t="s">
        <v>425</v>
      </c>
      <c r="G1594" s="69" t="s">
        <v>166</v>
      </c>
      <c r="H1594" s="112">
        <v>648000</v>
      </c>
      <c r="I1594" s="69" t="s">
        <v>410</v>
      </c>
      <c r="J1594" s="69">
        <v>607</v>
      </c>
      <c r="K1594" s="69">
        <v>51050201</v>
      </c>
      <c r="L1594" s="102" t="s">
        <v>426</v>
      </c>
      <c r="M1594" s="69" t="s">
        <v>319</v>
      </c>
      <c r="N1594" s="255"/>
      <c r="O1594" s="255"/>
      <c r="P1594" s="255"/>
      <c r="Q1594" s="255"/>
    </row>
    <row r="1595" spans="1:17" s="316" customFormat="1" ht="26.4" x14ac:dyDescent="0.25">
      <c r="A1595" s="255"/>
      <c r="B1595" s="155">
        <v>132</v>
      </c>
      <c r="C1595" s="70" t="s">
        <v>423</v>
      </c>
      <c r="D1595" s="87" t="s">
        <v>161</v>
      </c>
      <c r="E1595" s="70" t="s">
        <v>424</v>
      </c>
      <c r="F1595" s="70" t="s">
        <v>427</v>
      </c>
      <c r="G1595" s="69" t="s">
        <v>166</v>
      </c>
      <c r="H1595" s="112">
        <v>1400000</v>
      </c>
      <c r="I1595" s="69" t="s">
        <v>410</v>
      </c>
      <c r="J1595" s="69">
        <v>607</v>
      </c>
      <c r="K1595" s="69">
        <v>51050201</v>
      </c>
      <c r="L1595" s="102" t="s">
        <v>426</v>
      </c>
      <c r="M1595" s="69" t="s">
        <v>319</v>
      </c>
      <c r="N1595" s="255"/>
      <c r="O1595" s="255"/>
      <c r="P1595" s="255"/>
      <c r="Q1595" s="255"/>
    </row>
    <row r="1596" spans="1:17" s="316" customFormat="1" ht="26.4" x14ac:dyDescent="0.25">
      <c r="A1596" s="255"/>
      <c r="B1596" s="155">
        <v>133</v>
      </c>
      <c r="C1596" s="70" t="s">
        <v>423</v>
      </c>
      <c r="D1596" s="87" t="s">
        <v>161</v>
      </c>
      <c r="E1596" s="70" t="s">
        <v>424</v>
      </c>
      <c r="F1596" s="70" t="s">
        <v>428</v>
      </c>
      <c r="G1596" s="69" t="s">
        <v>166</v>
      </c>
      <c r="H1596" s="112">
        <v>500000</v>
      </c>
      <c r="I1596" s="69" t="s">
        <v>410</v>
      </c>
      <c r="J1596" s="69">
        <v>607</v>
      </c>
      <c r="K1596" s="69">
        <v>51050201</v>
      </c>
      <c r="L1596" s="102" t="s">
        <v>426</v>
      </c>
      <c r="M1596" s="69" t="s">
        <v>319</v>
      </c>
      <c r="N1596" s="255"/>
      <c r="O1596" s="255"/>
      <c r="P1596" s="255"/>
      <c r="Q1596" s="255"/>
    </row>
    <row r="1597" spans="1:17" s="316" customFormat="1" x14ac:dyDescent="0.25">
      <c r="A1597" s="255"/>
      <c r="B1597" s="155">
        <v>134</v>
      </c>
      <c r="C1597" s="70" t="s">
        <v>423</v>
      </c>
      <c r="D1597" s="87" t="s">
        <v>161</v>
      </c>
      <c r="E1597" s="70" t="s">
        <v>424</v>
      </c>
      <c r="F1597" s="70" t="s">
        <v>429</v>
      </c>
      <c r="G1597" s="69" t="s">
        <v>166</v>
      </c>
      <c r="H1597" s="112">
        <v>350000</v>
      </c>
      <c r="I1597" s="69" t="s">
        <v>410</v>
      </c>
      <c r="J1597" s="69">
        <v>607</v>
      </c>
      <c r="K1597" s="69">
        <v>51050201</v>
      </c>
      <c r="L1597" s="102" t="s">
        <v>430</v>
      </c>
      <c r="M1597" s="69" t="s">
        <v>319</v>
      </c>
      <c r="N1597" s="255"/>
      <c r="O1597" s="255"/>
      <c r="P1597" s="255"/>
      <c r="Q1597" s="255"/>
    </row>
    <row r="1598" spans="1:17" s="316" customFormat="1" ht="39.6" x14ac:dyDescent="0.25">
      <c r="A1598" s="255"/>
      <c r="B1598" s="155">
        <v>135</v>
      </c>
      <c r="C1598" s="70" t="s">
        <v>431</v>
      </c>
      <c r="D1598" s="87" t="s">
        <v>161</v>
      </c>
      <c r="E1598" s="70" t="s">
        <v>432</v>
      </c>
      <c r="F1598" s="70" t="s">
        <v>433</v>
      </c>
      <c r="G1598" s="69" t="s">
        <v>166</v>
      </c>
      <c r="H1598" s="112">
        <v>1530000</v>
      </c>
      <c r="I1598" s="69" t="s">
        <v>410</v>
      </c>
      <c r="J1598" s="69">
        <v>607</v>
      </c>
      <c r="K1598" s="69">
        <v>51110102</v>
      </c>
      <c r="L1598" s="102" t="s">
        <v>308</v>
      </c>
      <c r="M1598" s="69" t="s">
        <v>434</v>
      </c>
      <c r="N1598" s="255"/>
      <c r="O1598" s="255"/>
      <c r="P1598" s="255"/>
      <c r="Q1598" s="255"/>
    </row>
    <row r="1599" spans="1:17" s="316" customFormat="1" ht="39.6" x14ac:dyDescent="0.25">
      <c r="A1599" s="255"/>
      <c r="B1599" s="155">
        <v>136</v>
      </c>
      <c r="C1599" s="70" t="s">
        <v>423</v>
      </c>
      <c r="D1599" s="87" t="s">
        <v>161</v>
      </c>
      <c r="E1599" s="70" t="s">
        <v>435</v>
      </c>
      <c r="F1599" s="70" t="s">
        <v>436</v>
      </c>
      <c r="G1599" s="69" t="s">
        <v>166</v>
      </c>
      <c r="H1599" s="112">
        <v>1300000</v>
      </c>
      <c r="I1599" s="69" t="s">
        <v>410</v>
      </c>
      <c r="J1599" s="69">
        <v>607</v>
      </c>
      <c r="K1599" s="69">
        <v>51140102</v>
      </c>
      <c r="L1599" s="69" t="s">
        <v>308</v>
      </c>
      <c r="M1599" s="70" t="s">
        <v>435</v>
      </c>
      <c r="N1599" s="255"/>
      <c r="O1599" s="255"/>
      <c r="P1599" s="255"/>
      <c r="Q1599" s="255"/>
    </row>
    <row r="1600" spans="1:17" s="316" customFormat="1" ht="52.8" x14ac:dyDescent="0.25">
      <c r="A1600" s="255"/>
      <c r="B1600" s="155">
        <v>137</v>
      </c>
      <c r="C1600" s="70" t="s">
        <v>407</v>
      </c>
      <c r="D1600" s="87" t="s">
        <v>161</v>
      </c>
      <c r="E1600" s="70" t="s">
        <v>437</v>
      </c>
      <c r="F1600" s="70" t="s">
        <v>438</v>
      </c>
      <c r="G1600" s="69" t="s">
        <v>166</v>
      </c>
      <c r="H1600" s="112">
        <v>1800000</v>
      </c>
      <c r="I1600" s="69" t="s">
        <v>410</v>
      </c>
      <c r="J1600" s="69">
        <v>607</v>
      </c>
      <c r="K1600" s="69">
        <v>51140105</v>
      </c>
      <c r="L1600" s="69" t="s">
        <v>439</v>
      </c>
      <c r="M1600" s="70" t="s">
        <v>440</v>
      </c>
      <c r="N1600" s="255"/>
      <c r="O1600" s="255"/>
      <c r="P1600" s="255"/>
      <c r="Q1600" s="255"/>
    </row>
    <row r="1601" spans="1:17" s="316" customFormat="1" ht="52.8" x14ac:dyDescent="0.25">
      <c r="A1601" s="255"/>
      <c r="B1601" s="155">
        <v>138</v>
      </c>
      <c r="C1601" s="70" t="s">
        <v>407</v>
      </c>
      <c r="D1601" s="87" t="s">
        <v>161</v>
      </c>
      <c r="E1601" s="70" t="s">
        <v>441</v>
      </c>
      <c r="F1601" s="70" t="s">
        <v>438</v>
      </c>
      <c r="G1601" s="69" t="s">
        <v>166</v>
      </c>
      <c r="H1601" s="112">
        <v>2700000</v>
      </c>
      <c r="I1601" s="69" t="s">
        <v>410</v>
      </c>
      <c r="J1601" s="69">
        <v>607</v>
      </c>
      <c r="K1601" s="69">
        <v>51140105</v>
      </c>
      <c r="L1601" s="69" t="s">
        <v>439</v>
      </c>
      <c r="M1601" s="70" t="s">
        <v>442</v>
      </c>
      <c r="N1601" s="255"/>
      <c r="O1601" s="255"/>
      <c r="P1601" s="255"/>
      <c r="Q1601" s="255"/>
    </row>
    <row r="1602" spans="1:17" s="316" customFormat="1" ht="39.6" x14ac:dyDescent="0.25">
      <c r="A1602" s="255"/>
      <c r="B1602" s="155">
        <v>139</v>
      </c>
      <c r="C1602" s="70" t="s">
        <v>423</v>
      </c>
      <c r="D1602" s="87" t="s">
        <v>161</v>
      </c>
      <c r="E1602" s="70" t="s">
        <v>443</v>
      </c>
      <c r="F1602" s="70" t="s">
        <v>444</v>
      </c>
      <c r="G1602" s="69" t="s">
        <v>166</v>
      </c>
      <c r="H1602" s="112">
        <v>380000</v>
      </c>
      <c r="I1602" s="69" t="s">
        <v>410</v>
      </c>
      <c r="J1602" s="69">
        <v>607</v>
      </c>
      <c r="K1602" s="69">
        <v>51140115</v>
      </c>
      <c r="L1602" s="102" t="s">
        <v>426</v>
      </c>
      <c r="M1602" s="70" t="s">
        <v>317</v>
      </c>
      <c r="N1602" s="255"/>
      <c r="O1602" s="255"/>
      <c r="P1602" s="255"/>
      <c r="Q1602" s="255"/>
    </row>
    <row r="1603" spans="1:17" s="316" customFormat="1" ht="39.6" x14ac:dyDescent="0.25">
      <c r="A1603" s="255"/>
      <c r="B1603" s="155">
        <v>140</v>
      </c>
      <c r="C1603" s="70" t="s">
        <v>423</v>
      </c>
      <c r="D1603" s="87" t="s">
        <v>161</v>
      </c>
      <c r="E1603" s="70" t="s">
        <v>445</v>
      </c>
      <c r="F1603" s="70" t="s">
        <v>446</v>
      </c>
      <c r="G1603" s="69" t="s">
        <v>166</v>
      </c>
      <c r="H1603" s="112">
        <v>1064885</v>
      </c>
      <c r="I1603" s="69" t="s">
        <v>410</v>
      </c>
      <c r="J1603" s="69">
        <v>607</v>
      </c>
      <c r="K1603" s="69">
        <v>51140115</v>
      </c>
      <c r="L1603" s="102" t="s">
        <v>426</v>
      </c>
      <c r="M1603" s="70" t="s">
        <v>332</v>
      </c>
      <c r="N1603" s="255"/>
      <c r="O1603" s="255"/>
      <c r="P1603" s="255"/>
      <c r="Q1603" s="255"/>
    </row>
    <row r="1604" spans="1:17" s="316" customFormat="1" ht="39.6" x14ac:dyDescent="0.25">
      <c r="A1604" s="255"/>
      <c r="B1604" s="155">
        <v>141</v>
      </c>
      <c r="C1604" s="70" t="s">
        <v>423</v>
      </c>
      <c r="D1604" s="87" t="s">
        <v>161</v>
      </c>
      <c r="E1604" s="70" t="s">
        <v>443</v>
      </c>
      <c r="F1604" s="70" t="s">
        <v>447</v>
      </c>
      <c r="G1604" s="69" t="s">
        <v>166</v>
      </c>
      <c r="H1604" s="112">
        <v>1200000</v>
      </c>
      <c r="I1604" s="69" t="s">
        <v>410</v>
      </c>
      <c r="J1604" s="69">
        <v>607</v>
      </c>
      <c r="K1604" s="69">
        <v>51140144</v>
      </c>
      <c r="L1604" s="102" t="s">
        <v>426</v>
      </c>
      <c r="M1604" s="70" t="s">
        <v>317</v>
      </c>
      <c r="N1604" s="255"/>
      <c r="O1604" s="255"/>
      <c r="P1604" s="255"/>
      <c r="Q1604" s="255"/>
    </row>
    <row r="1605" spans="1:17" s="316" customFormat="1" ht="39.6" x14ac:dyDescent="0.25">
      <c r="A1605" s="255"/>
      <c r="B1605" s="155">
        <v>142</v>
      </c>
      <c r="C1605" s="70" t="s">
        <v>423</v>
      </c>
      <c r="D1605" s="87" t="s">
        <v>161</v>
      </c>
      <c r="E1605" s="70" t="s">
        <v>448</v>
      </c>
      <c r="F1605" s="70" t="s">
        <v>447</v>
      </c>
      <c r="G1605" s="69" t="s">
        <v>166</v>
      </c>
      <c r="H1605" s="112">
        <v>1248000</v>
      </c>
      <c r="I1605" s="69" t="s">
        <v>410</v>
      </c>
      <c r="J1605" s="69">
        <v>607</v>
      </c>
      <c r="K1605" s="69">
        <v>51140144</v>
      </c>
      <c r="L1605" s="102" t="s">
        <v>426</v>
      </c>
      <c r="M1605" s="70" t="s">
        <v>332</v>
      </c>
      <c r="N1605" s="255"/>
      <c r="O1605" s="255"/>
      <c r="P1605" s="255"/>
      <c r="Q1605" s="255"/>
    </row>
    <row r="1606" spans="1:17" s="316" customFormat="1" ht="39.6" x14ac:dyDescent="0.25">
      <c r="A1606" s="255"/>
      <c r="B1606" s="155">
        <v>143</v>
      </c>
      <c r="C1606" s="70" t="s">
        <v>423</v>
      </c>
      <c r="D1606" s="87" t="s">
        <v>161</v>
      </c>
      <c r="E1606" s="70" t="s">
        <v>449</v>
      </c>
      <c r="F1606" s="70" t="s">
        <v>450</v>
      </c>
      <c r="G1606" s="69" t="s">
        <v>166</v>
      </c>
      <c r="H1606" s="112">
        <v>2500000</v>
      </c>
      <c r="I1606" s="69" t="s">
        <v>410</v>
      </c>
      <c r="J1606" s="69">
        <v>607</v>
      </c>
      <c r="K1606" s="69">
        <v>51140145</v>
      </c>
      <c r="L1606" s="102" t="s">
        <v>426</v>
      </c>
      <c r="M1606" s="70" t="s">
        <v>451</v>
      </c>
      <c r="N1606" s="255"/>
      <c r="O1606" s="255"/>
      <c r="P1606" s="255"/>
      <c r="Q1606" s="255"/>
    </row>
    <row r="1607" spans="1:17" s="316" customFormat="1" ht="39.6" x14ac:dyDescent="0.25">
      <c r="A1607" s="255"/>
      <c r="B1607" s="155">
        <v>144</v>
      </c>
      <c r="C1607" s="70" t="s">
        <v>423</v>
      </c>
      <c r="D1607" s="87" t="s">
        <v>161</v>
      </c>
      <c r="E1607" s="70" t="s">
        <v>452</v>
      </c>
      <c r="F1607" s="70" t="s">
        <v>453</v>
      </c>
      <c r="G1607" s="69" t="s">
        <v>166</v>
      </c>
      <c r="H1607" s="112">
        <v>2000000</v>
      </c>
      <c r="I1607" s="69" t="s">
        <v>410</v>
      </c>
      <c r="J1607" s="69">
        <v>607</v>
      </c>
      <c r="K1607" s="69">
        <v>51140145</v>
      </c>
      <c r="L1607" s="102" t="s">
        <v>426</v>
      </c>
      <c r="M1607" s="70" t="s">
        <v>310</v>
      </c>
      <c r="N1607" s="255"/>
      <c r="O1607" s="255"/>
      <c r="P1607" s="255"/>
      <c r="Q1607" s="255"/>
    </row>
    <row r="1608" spans="1:17" s="316" customFormat="1" ht="52.8" x14ac:dyDescent="0.25">
      <c r="A1608" s="255"/>
      <c r="B1608" s="155">
        <v>145</v>
      </c>
      <c r="C1608" s="70" t="s">
        <v>454</v>
      </c>
      <c r="D1608" s="87" t="s">
        <v>161</v>
      </c>
      <c r="E1608" s="70" t="s">
        <v>417</v>
      </c>
      <c r="F1608" s="70" t="s">
        <v>455</v>
      </c>
      <c r="G1608" s="69" t="s">
        <v>166</v>
      </c>
      <c r="H1608" s="112">
        <v>350000</v>
      </c>
      <c r="I1608" s="69" t="s">
        <v>410</v>
      </c>
      <c r="J1608" s="69">
        <v>607</v>
      </c>
      <c r="K1608" s="69">
        <v>51140116</v>
      </c>
      <c r="L1608" s="69" t="s">
        <v>456</v>
      </c>
      <c r="M1608" s="70" t="s">
        <v>353</v>
      </c>
      <c r="N1608" s="255"/>
      <c r="O1608" s="255"/>
      <c r="P1608" s="255"/>
      <c r="Q1608" s="255"/>
    </row>
    <row r="1609" spans="1:17" s="316" customFormat="1" ht="26.4" x14ac:dyDescent="0.25">
      <c r="A1609" s="255"/>
      <c r="B1609" s="155">
        <v>146</v>
      </c>
      <c r="C1609" s="70" t="s">
        <v>423</v>
      </c>
      <c r="D1609" s="87" t="s">
        <v>161</v>
      </c>
      <c r="E1609" s="70" t="s">
        <v>424</v>
      </c>
      <c r="F1609" s="70" t="s">
        <v>457</v>
      </c>
      <c r="G1609" s="69" t="s">
        <v>166</v>
      </c>
      <c r="H1609" s="112">
        <v>834441</v>
      </c>
      <c r="I1609" s="69" t="s">
        <v>410</v>
      </c>
      <c r="J1609" s="69">
        <v>607</v>
      </c>
      <c r="K1609" s="69">
        <v>51140121</v>
      </c>
      <c r="L1609" s="102" t="s">
        <v>426</v>
      </c>
      <c r="M1609" s="70" t="s">
        <v>313</v>
      </c>
      <c r="N1609" s="255"/>
      <c r="O1609" s="255"/>
      <c r="P1609" s="255"/>
      <c r="Q1609" s="255"/>
    </row>
    <row r="1610" spans="1:17" s="316" customFormat="1" ht="26.4" x14ac:dyDescent="0.25">
      <c r="A1610" s="255"/>
      <c r="B1610" s="155">
        <v>147</v>
      </c>
      <c r="C1610" s="70" t="s">
        <v>423</v>
      </c>
      <c r="D1610" s="87" t="s">
        <v>161</v>
      </c>
      <c r="E1610" s="70" t="s">
        <v>452</v>
      </c>
      <c r="F1610" s="70" t="s">
        <v>457</v>
      </c>
      <c r="G1610" s="69" t="s">
        <v>166</v>
      </c>
      <c r="H1610" s="112">
        <v>215559</v>
      </c>
      <c r="I1610" s="69" t="s">
        <v>410</v>
      </c>
      <c r="J1610" s="69">
        <v>607</v>
      </c>
      <c r="K1610" s="69">
        <v>51140121</v>
      </c>
      <c r="L1610" s="102" t="s">
        <v>426</v>
      </c>
      <c r="M1610" s="70" t="s">
        <v>310</v>
      </c>
      <c r="N1610" s="255"/>
      <c r="O1610" s="255"/>
      <c r="P1610" s="255"/>
      <c r="Q1610" s="255"/>
    </row>
    <row r="1611" spans="1:17" s="316" customFormat="1" ht="26.4" x14ac:dyDescent="0.25">
      <c r="A1611" s="255"/>
      <c r="B1611" s="155">
        <v>148</v>
      </c>
      <c r="C1611" s="70" t="s">
        <v>423</v>
      </c>
      <c r="D1611" s="87" t="s">
        <v>161</v>
      </c>
      <c r="E1611" s="70" t="s">
        <v>458</v>
      </c>
      <c r="F1611" s="70" t="s">
        <v>459</v>
      </c>
      <c r="G1611" s="69" t="s">
        <v>166</v>
      </c>
      <c r="H1611" s="112">
        <v>5000000</v>
      </c>
      <c r="I1611" s="69" t="s">
        <v>410</v>
      </c>
      <c r="J1611" s="69">
        <v>607</v>
      </c>
      <c r="K1611" s="69">
        <v>51140122</v>
      </c>
      <c r="L1611" s="102" t="s">
        <v>426</v>
      </c>
      <c r="M1611" s="70" t="s">
        <v>460</v>
      </c>
      <c r="N1611" s="255"/>
      <c r="O1611" s="255"/>
      <c r="P1611" s="255"/>
      <c r="Q1611" s="255"/>
    </row>
    <row r="1612" spans="1:17" s="316" customFormat="1" ht="26.4" x14ac:dyDescent="0.25">
      <c r="A1612" s="255"/>
      <c r="B1612" s="155">
        <v>149</v>
      </c>
      <c r="C1612" s="70" t="s">
        <v>423</v>
      </c>
      <c r="D1612" s="87" t="s">
        <v>161</v>
      </c>
      <c r="E1612" s="70" t="s">
        <v>461</v>
      </c>
      <c r="F1612" s="70" t="s">
        <v>462</v>
      </c>
      <c r="G1612" s="69" t="s">
        <v>166</v>
      </c>
      <c r="H1612" s="112">
        <v>5248601</v>
      </c>
      <c r="I1612" s="69" t="s">
        <v>410</v>
      </c>
      <c r="J1612" s="69">
        <v>607</v>
      </c>
      <c r="K1612" s="69">
        <v>51140122</v>
      </c>
      <c r="L1612" s="102" t="s">
        <v>426</v>
      </c>
      <c r="M1612" s="70" t="s">
        <v>463</v>
      </c>
      <c r="N1612" s="255"/>
      <c r="O1612" s="255"/>
      <c r="P1612" s="255"/>
      <c r="Q1612" s="255"/>
    </row>
    <row r="1613" spans="1:17" s="316" customFormat="1" ht="26.4" x14ac:dyDescent="0.25">
      <c r="A1613" s="255"/>
      <c r="B1613" s="155">
        <v>150</v>
      </c>
      <c r="C1613" s="70" t="s">
        <v>423</v>
      </c>
      <c r="D1613" s="87" t="s">
        <v>161</v>
      </c>
      <c r="E1613" s="70" t="s">
        <v>443</v>
      </c>
      <c r="F1613" s="70" t="s">
        <v>464</v>
      </c>
      <c r="G1613" s="69" t="s">
        <v>166</v>
      </c>
      <c r="H1613" s="112">
        <v>950000</v>
      </c>
      <c r="I1613" s="69" t="s">
        <v>410</v>
      </c>
      <c r="J1613" s="69">
        <v>607</v>
      </c>
      <c r="K1613" s="69">
        <v>51140127</v>
      </c>
      <c r="L1613" s="102" t="s">
        <v>426</v>
      </c>
      <c r="M1613" s="70" t="s">
        <v>317</v>
      </c>
      <c r="N1613" s="255"/>
      <c r="O1613" s="255"/>
      <c r="P1613" s="255"/>
      <c r="Q1613" s="255"/>
    </row>
    <row r="1614" spans="1:17" s="316" customFormat="1" ht="26.4" x14ac:dyDescent="0.25">
      <c r="A1614" s="255"/>
      <c r="B1614" s="155">
        <v>151</v>
      </c>
      <c r="C1614" s="70" t="s">
        <v>423</v>
      </c>
      <c r="D1614" s="87" t="s">
        <v>161</v>
      </c>
      <c r="E1614" s="70" t="s">
        <v>452</v>
      </c>
      <c r="F1614" s="70" t="s">
        <v>464</v>
      </c>
      <c r="G1614" s="69" t="s">
        <v>166</v>
      </c>
      <c r="H1614" s="112">
        <v>1200000</v>
      </c>
      <c r="I1614" s="69" t="s">
        <v>410</v>
      </c>
      <c r="J1614" s="69">
        <v>607</v>
      </c>
      <c r="K1614" s="69">
        <v>51140127</v>
      </c>
      <c r="L1614" s="102" t="s">
        <v>426</v>
      </c>
      <c r="M1614" s="70" t="s">
        <v>310</v>
      </c>
      <c r="N1614" s="255"/>
      <c r="O1614" s="255"/>
      <c r="P1614" s="255"/>
      <c r="Q1614" s="255"/>
    </row>
    <row r="1615" spans="1:17" s="316" customFormat="1" ht="26.4" x14ac:dyDescent="0.25">
      <c r="A1615" s="255"/>
      <c r="B1615" s="155">
        <v>152</v>
      </c>
      <c r="C1615" s="70" t="s">
        <v>423</v>
      </c>
      <c r="D1615" s="87" t="s">
        <v>161</v>
      </c>
      <c r="E1615" s="70" t="s">
        <v>465</v>
      </c>
      <c r="F1615" s="70" t="s">
        <v>466</v>
      </c>
      <c r="G1615" s="69" t="s">
        <v>166</v>
      </c>
      <c r="H1615" s="112">
        <v>650000</v>
      </c>
      <c r="I1615" s="69" t="s">
        <v>410</v>
      </c>
      <c r="J1615" s="69">
        <v>607</v>
      </c>
      <c r="K1615" s="69">
        <v>51140127</v>
      </c>
      <c r="L1615" s="102" t="s">
        <v>426</v>
      </c>
      <c r="M1615" s="70" t="s">
        <v>361</v>
      </c>
      <c r="N1615" s="255"/>
      <c r="O1615" s="255"/>
      <c r="P1615" s="255"/>
      <c r="Q1615" s="255"/>
    </row>
    <row r="1616" spans="1:17" s="316" customFormat="1" ht="26.4" x14ac:dyDescent="0.25">
      <c r="A1616" s="255"/>
      <c r="B1616" s="155">
        <v>153</v>
      </c>
      <c r="C1616" s="70" t="s">
        <v>423</v>
      </c>
      <c r="D1616" s="87" t="s">
        <v>161</v>
      </c>
      <c r="E1616" s="70" t="s">
        <v>443</v>
      </c>
      <c r="F1616" s="70" t="s">
        <v>467</v>
      </c>
      <c r="G1616" s="69" t="s">
        <v>166</v>
      </c>
      <c r="H1616" s="112">
        <v>1700000</v>
      </c>
      <c r="I1616" s="69" t="s">
        <v>410</v>
      </c>
      <c r="J1616" s="69">
        <v>607</v>
      </c>
      <c r="K1616" s="69">
        <v>51140127</v>
      </c>
      <c r="L1616" s="102" t="s">
        <v>426</v>
      </c>
      <c r="M1616" s="70" t="s">
        <v>317</v>
      </c>
      <c r="N1616" s="255"/>
      <c r="O1616" s="255"/>
      <c r="P1616" s="255"/>
      <c r="Q1616" s="255"/>
    </row>
    <row r="1617" spans="1:17" s="316" customFormat="1" ht="26.4" x14ac:dyDescent="0.25">
      <c r="A1617" s="255"/>
      <c r="B1617" s="155">
        <v>154</v>
      </c>
      <c r="C1617" s="70" t="s">
        <v>423</v>
      </c>
      <c r="D1617" s="87" t="s">
        <v>161</v>
      </c>
      <c r="E1617" s="70" t="s">
        <v>452</v>
      </c>
      <c r="F1617" s="70" t="s">
        <v>467</v>
      </c>
      <c r="G1617" s="69" t="s">
        <v>166</v>
      </c>
      <c r="H1617" s="112">
        <v>1900000</v>
      </c>
      <c r="I1617" s="69" t="s">
        <v>410</v>
      </c>
      <c r="J1617" s="69">
        <v>607</v>
      </c>
      <c r="K1617" s="69">
        <v>51140127</v>
      </c>
      <c r="L1617" s="102" t="s">
        <v>426</v>
      </c>
      <c r="M1617" s="70" t="s">
        <v>310</v>
      </c>
      <c r="N1617" s="255"/>
      <c r="O1617" s="255"/>
      <c r="P1617" s="255"/>
      <c r="Q1617" s="255"/>
    </row>
    <row r="1618" spans="1:17" s="316" customFormat="1" ht="26.4" x14ac:dyDescent="0.25">
      <c r="A1618" s="255"/>
      <c r="B1618" s="155">
        <v>155</v>
      </c>
      <c r="C1618" s="70" t="s">
        <v>468</v>
      </c>
      <c r="D1618" s="87" t="s">
        <v>161</v>
      </c>
      <c r="E1618" s="70" t="s">
        <v>469</v>
      </c>
      <c r="F1618" s="70" t="s">
        <v>470</v>
      </c>
      <c r="G1618" s="69" t="s">
        <v>166</v>
      </c>
      <c r="H1618" s="112">
        <v>1530000</v>
      </c>
      <c r="I1618" s="69" t="s">
        <v>410</v>
      </c>
      <c r="J1618" s="69">
        <v>607</v>
      </c>
      <c r="K1618" s="69">
        <v>51140129</v>
      </c>
      <c r="L1618" s="69" t="s">
        <v>308</v>
      </c>
      <c r="M1618" s="70" t="s">
        <v>471</v>
      </c>
      <c r="N1618" s="255"/>
      <c r="O1618" s="255"/>
      <c r="P1618" s="255"/>
      <c r="Q1618" s="255"/>
    </row>
    <row r="1619" spans="1:17" s="316" customFormat="1" ht="39.6" x14ac:dyDescent="0.25">
      <c r="A1619" s="255"/>
      <c r="B1619" s="155">
        <v>156</v>
      </c>
      <c r="C1619" s="70" t="s">
        <v>423</v>
      </c>
      <c r="D1619" s="87" t="s">
        <v>161</v>
      </c>
      <c r="E1619" s="70" t="s">
        <v>472</v>
      </c>
      <c r="F1619" s="70" t="s">
        <v>473</v>
      </c>
      <c r="G1619" s="69" t="s">
        <v>166</v>
      </c>
      <c r="H1619" s="112">
        <v>70000</v>
      </c>
      <c r="I1619" s="69" t="s">
        <v>410</v>
      </c>
      <c r="J1619" s="69">
        <v>607</v>
      </c>
      <c r="K1619" s="69">
        <v>51140131</v>
      </c>
      <c r="L1619" s="69" t="s">
        <v>474</v>
      </c>
      <c r="M1619" s="70" t="s">
        <v>353</v>
      </c>
      <c r="N1619" s="255"/>
      <c r="O1619" s="255"/>
      <c r="P1619" s="255"/>
      <c r="Q1619" s="255"/>
    </row>
    <row r="1620" spans="1:17" s="316" customFormat="1" ht="39.6" x14ac:dyDescent="0.25">
      <c r="A1620" s="255"/>
      <c r="B1620" s="155">
        <v>157</v>
      </c>
      <c r="C1620" s="70" t="s">
        <v>423</v>
      </c>
      <c r="D1620" s="87" t="s">
        <v>161</v>
      </c>
      <c r="E1620" s="70" t="s">
        <v>448</v>
      </c>
      <c r="F1620" s="70" t="s">
        <v>473</v>
      </c>
      <c r="G1620" s="69" t="s">
        <v>166</v>
      </c>
      <c r="H1620" s="112">
        <v>70000</v>
      </c>
      <c r="I1620" s="69" t="s">
        <v>410</v>
      </c>
      <c r="J1620" s="69">
        <v>607</v>
      </c>
      <c r="K1620" s="69">
        <v>51140131</v>
      </c>
      <c r="L1620" s="69" t="s">
        <v>474</v>
      </c>
      <c r="M1620" s="70" t="s">
        <v>318</v>
      </c>
      <c r="N1620" s="255"/>
      <c r="O1620" s="255"/>
      <c r="P1620" s="255"/>
      <c r="Q1620" s="255"/>
    </row>
    <row r="1621" spans="1:17" s="316" customFormat="1" ht="26.4" x14ac:dyDescent="0.25">
      <c r="A1621" s="255"/>
      <c r="B1621" s="155">
        <v>158</v>
      </c>
      <c r="C1621" s="70" t="s">
        <v>423</v>
      </c>
      <c r="D1621" s="87" t="s">
        <v>161</v>
      </c>
      <c r="E1621" s="70" t="s">
        <v>475</v>
      </c>
      <c r="F1621" s="70" t="s">
        <v>476</v>
      </c>
      <c r="G1621" s="69" t="s">
        <v>166</v>
      </c>
      <c r="H1621" s="112">
        <v>270000</v>
      </c>
      <c r="I1621" s="69" t="s">
        <v>410</v>
      </c>
      <c r="J1621" s="69">
        <v>607</v>
      </c>
      <c r="K1621" s="69">
        <v>51140137</v>
      </c>
      <c r="L1621" s="69" t="s">
        <v>308</v>
      </c>
      <c r="M1621" s="70" t="s">
        <v>361</v>
      </c>
      <c r="N1621" s="255"/>
      <c r="O1621" s="255"/>
      <c r="P1621" s="255"/>
      <c r="Q1621" s="255"/>
    </row>
    <row r="1622" spans="1:17" s="316" customFormat="1" ht="39.6" x14ac:dyDescent="0.25">
      <c r="A1622" s="255"/>
      <c r="B1622" s="155">
        <v>159</v>
      </c>
      <c r="C1622" s="70" t="s">
        <v>423</v>
      </c>
      <c r="D1622" s="87" t="s">
        <v>161</v>
      </c>
      <c r="E1622" s="70" t="s">
        <v>475</v>
      </c>
      <c r="F1622" s="70" t="s">
        <v>477</v>
      </c>
      <c r="G1622" s="69" t="s">
        <v>166</v>
      </c>
      <c r="H1622" s="112">
        <v>6250000</v>
      </c>
      <c r="I1622" s="69" t="s">
        <v>410</v>
      </c>
      <c r="J1622" s="69">
        <v>607</v>
      </c>
      <c r="K1622" s="69">
        <v>51090110</v>
      </c>
      <c r="L1622" s="102" t="s">
        <v>426</v>
      </c>
      <c r="M1622" s="70" t="s">
        <v>361</v>
      </c>
      <c r="N1622" s="255"/>
      <c r="O1622" s="255"/>
      <c r="P1622" s="255"/>
      <c r="Q1622" s="255"/>
    </row>
    <row r="1623" spans="1:17" s="316" customFormat="1" ht="26.4" x14ac:dyDescent="0.25">
      <c r="A1623" s="255"/>
      <c r="B1623" s="155">
        <v>160</v>
      </c>
      <c r="C1623" s="70" t="s">
        <v>423</v>
      </c>
      <c r="D1623" s="87" t="s">
        <v>161</v>
      </c>
      <c r="E1623" s="70" t="s">
        <v>475</v>
      </c>
      <c r="F1623" s="70" t="s">
        <v>478</v>
      </c>
      <c r="G1623" s="69" t="s">
        <v>166</v>
      </c>
      <c r="H1623" s="112">
        <v>750000</v>
      </c>
      <c r="I1623" s="69" t="s">
        <v>410</v>
      </c>
      <c r="J1623" s="69">
        <v>607</v>
      </c>
      <c r="K1623" s="69">
        <v>51090110</v>
      </c>
      <c r="L1623" s="69" t="s">
        <v>308</v>
      </c>
      <c r="M1623" s="70" t="s">
        <v>361</v>
      </c>
      <c r="N1623" s="255"/>
      <c r="O1623" s="255"/>
      <c r="P1623" s="255"/>
      <c r="Q1623" s="255"/>
    </row>
    <row r="1624" spans="1:17" s="316" customFormat="1" ht="26.4" x14ac:dyDescent="0.25">
      <c r="A1624" s="255"/>
      <c r="B1624" s="155">
        <v>161</v>
      </c>
      <c r="C1624" s="70" t="s">
        <v>423</v>
      </c>
      <c r="D1624" s="87" t="s">
        <v>161</v>
      </c>
      <c r="E1624" s="70" t="s">
        <v>452</v>
      </c>
      <c r="F1624" s="70" t="s">
        <v>479</v>
      </c>
      <c r="G1624" s="69" t="s">
        <v>166</v>
      </c>
      <c r="H1624" s="112">
        <v>600000</v>
      </c>
      <c r="I1624" s="69" t="s">
        <v>410</v>
      </c>
      <c r="J1624" s="69">
        <v>607</v>
      </c>
      <c r="K1624" s="69">
        <v>51090101</v>
      </c>
      <c r="L1624" s="102" t="s">
        <v>426</v>
      </c>
      <c r="M1624" s="69" t="s">
        <v>310</v>
      </c>
      <c r="N1624" s="255"/>
      <c r="O1624" s="255"/>
      <c r="P1624" s="255"/>
      <c r="Q1624" s="255"/>
    </row>
    <row r="1625" spans="1:17" s="316" customFormat="1" ht="26.4" x14ac:dyDescent="0.25">
      <c r="A1625" s="255"/>
      <c r="B1625" s="155">
        <v>162</v>
      </c>
      <c r="C1625" s="70" t="s">
        <v>423</v>
      </c>
      <c r="D1625" s="87" t="s">
        <v>161</v>
      </c>
      <c r="E1625" s="70" t="s">
        <v>443</v>
      </c>
      <c r="F1625" s="70" t="s">
        <v>480</v>
      </c>
      <c r="G1625" s="69" t="s">
        <v>166</v>
      </c>
      <c r="H1625" s="112">
        <v>600000</v>
      </c>
      <c r="I1625" s="69" t="s">
        <v>410</v>
      </c>
      <c r="J1625" s="69">
        <v>607</v>
      </c>
      <c r="K1625" s="69">
        <v>51090103</v>
      </c>
      <c r="L1625" s="102" t="s">
        <v>426</v>
      </c>
      <c r="M1625" s="69" t="s">
        <v>317</v>
      </c>
      <c r="N1625" s="255"/>
      <c r="O1625" s="255"/>
      <c r="P1625" s="255"/>
      <c r="Q1625" s="255"/>
    </row>
    <row r="1626" spans="1:17" s="316" customFormat="1" ht="26.4" x14ac:dyDescent="0.25">
      <c r="A1626" s="255"/>
      <c r="B1626" s="155">
        <v>163</v>
      </c>
      <c r="C1626" s="70" t="s">
        <v>423</v>
      </c>
      <c r="D1626" s="87" t="s">
        <v>161</v>
      </c>
      <c r="E1626" s="70" t="s">
        <v>452</v>
      </c>
      <c r="F1626" s="70" t="s">
        <v>480</v>
      </c>
      <c r="G1626" s="69" t="s">
        <v>166</v>
      </c>
      <c r="H1626" s="112">
        <v>600000</v>
      </c>
      <c r="I1626" s="69" t="s">
        <v>410</v>
      </c>
      <c r="J1626" s="69">
        <v>607</v>
      </c>
      <c r="K1626" s="69">
        <v>51090103</v>
      </c>
      <c r="L1626" s="102" t="s">
        <v>426</v>
      </c>
      <c r="M1626" s="69" t="s">
        <v>310</v>
      </c>
      <c r="N1626" s="255"/>
      <c r="O1626" s="255"/>
      <c r="P1626" s="255"/>
      <c r="Q1626" s="255"/>
    </row>
    <row r="1627" spans="1:17" s="316" customFormat="1" ht="26.4" x14ac:dyDescent="0.25">
      <c r="A1627" s="255"/>
      <c r="B1627" s="155">
        <v>164</v>
      </c>
      <c r="C1627" s="70" t="s">
        <v>423</v>
      </c>
      <c r="D1627" s="87" t="s">
        <v>161</v>
      </c>
      <c r="E1627" s="70" t="s">
        <v>452</v>
      </c>
      <c r="F1627" s="70" t="s">
        <v>481</v>
      </c>
      <c r="G1627" s="69" t="s">
        <v>166</v>
      </c>
      <c r="H1627" s="112">
        <v>650000</v>
      </c>
      <c r="I1627" s="69" t="s">
        <v>410</v>
      </c>
      <c r="J1627" s="69">
        <v>607</v>
      </c>
      <c r="K1627" s="69">
        <v>51090103</v>
      </c>
      <c r="L1627" s="102" t="s">
        <v>426</v>
      </c>
      <c r="M1627" s="69" t="s">
        <v>310</v>
      </c>
      <c r="N1627" s="255"/>
      <c r="O1627" s="255"/>
      <c r="P1627" s="255"/>
      <c r="Q1627" s="255"/>
    </row>
    <row r="1628" spans="1:17" s="316" customFormat="1" ht="26.4" x14ac:dyDescent="0.25">
      <c r="A1628" s="255"/>
      <c r="B1628" s="155">
        <v>165</v>
      </c>
      <c r="C1628" s="70" t="s">
        <v>423</v>
      </c>
      <c r="D1628" s="87" t="s">
        <v>161</v>
      </c>
      <c r="E1628" s="70" t="s">
        <v>452</v>
      </c>
      <c r="F1628" s="70" t="s">
        <v>482</v>
      </c>
      <c r="G1628" s="69" t="s">
        <v>166</v>
      </c>
      <c r="H1628" s="112">
        <v>500000</v>
      </c>
      <c r="I1628" s="69" t="s">
        <v>410</v>
      </c>
      <c r="J1628" s="69">
        <v>607</v>
      </c>
      <c r="K1628" s="69">
        <v>51090103</v>
      </c>
      <c r="L1628" s="102" t="s">
        <v>426</v>
      </c>
      <c r="M1628" s="69" t="s">
        <v>310</v>
      </c>
      <c r="N1628" s="255"/>
      <c r="O1628" s="255"/>
      <c r="P1628" s="255"/>
      <c r="Q1628" s="255"/>
    </row>
    <row r="1629" spans="1:17" s="316" customFormat="1" ht="26.4" x14ac:dyDescent="0.25">
      <c r="A1629" s="255"/>
      <c r="B1629" s="155">
        <v>166</v>
      </c>
      <c r="C1629" s="70" t="s">
        <v>423</v>
      </c>
      <c r="D1629" s="87" t="s">
        <v>161</v>
      </c>
      <c r="E1629" s="70" t="s">
        <v>452</v>
      </c>
      <c r="F1629" s="70" t="s">
        <v>483</v>
      </c>
      <c r="G1629" s="69" t="s">
        <v>166</v>
      </c>
      <c r="H1629" s="112">
        <v>750000</v>
      </c>
      <c r="I1629" s="69" t="s">
        <v>410</v>
      </c>
      <c r="J1629" s="69">
        <v>607</v>
      </c>
      <c r="K1629" s="69">
        <v>51090103</v>
      </c>
      <c r="L1629" s="102" t="s">
        <v>426</v>
      </c>
      <c r="M1629" s="69" t="s">
        <v>310</v>
      </c>
      <c r="N1629" s="255"/>
      <c r="O1629" s="255"/>
      <c r="P1629" s="255"/>
      <c r="Q1629" s="255"/>
    </row>
    <row r="1630" spans="1:17" s="316" customFormat="1" ht="39.6" x14ac:dyDescent="0.25">
      <c r="A1630" s="255"/>
      <c r="B1630" s="155">
        <v>167</v>
      </c>
      <c r="C1630" s="70" t="s">
        <v>423</v>
      </c>
      <c r="D1630" s="87" t="s">
        <v>161</v>
      </c>
      <c r="E1630" s="70" t="s">
        <v>484</v>
      </c>
      <c r="F1630" s="70" t="s">
        <v>485</v>
      </c>
      <c r="G1630" s="69" t="s">
        <v>166</v>
      </c>
      <c r="H1630" s="112">
        <v>650000</v>
      </c>
      <c r="I1630" s="69" t="s">
        <v>410</v>
      </c>
      <c r="J1630" s="69">
        <v>607</v>
      </c>
      <c r="K1630" s="69">
        <v>51090104</v>
      </c>
      <c r="L1630" s="102" t="s">
        <v>426</v>
      </c>
      <c r="M1630" s="69" t="s">
        <v>318</v>
      </c>
      <c r="N1630" s="255"/>
      <c r="O1630" s="255"/>
      <c r="P1630" s="255"/>
      <c r="Q1630" s="255"/>
    </row>
    <row r="1631" spans="1:17" s="316" customFormat="1" ht="26.4" x14ac:dyDescent="0.25">
      <c r="A1631" s="255"/>
      <c r="B1631" s="155">
        <v>168</v>
      </c>
      <c r="C1631" s="70" t="s">
        <v>423</v>
      </c>
      <c r="D1631" s="87" t="s">
        <v>161</v>
      </c>
      <c r="E1631" s="70" t="s">
        <v>452</v>
      </c>
      <c r="F1631" s="70" t="s">
        <v>486</v>
      </c>
      <c r="G1631" s="69" t="s">
        <v>166</v>
      </c>
      <c r="H1631" s="112">
        <v>525000</v>
      </c>
      <c r="I1631" s="69" t="s">
        <v>410</v>
      </c>
      <c r="J1631" s="69">
        <v>607</v>
      </c>
      <c r="K1631" s="69">
        <v>51090105</v>
      </c>
      <c r="L1631" s="102" t="s">
        <v>426</v>
      </c>
      <c r="M1631" s="69" t="s">
        <v>310</v>
      </c>
      <c r="N1631" s="255"/>
      <c r="O1631" s="255"/>
      <c r="P1631" s="255"/>
      <c r="Q1631" s="255"/>
    </row>
    <row r="1632" spans="1:17" s="316" customFormat="1" ht="39.6" x14ac:dyDescent="0.25">
      <c r="A1632" s="255"/>
      <c r="B1632" s="155">
        <v>169</v>
      </c>
      <c r="C1632" s="70" t="s">
        <v>423</v>
      </c>
      <c r="D1632" s="87" t="s">
        <v>161</v>
      </c>
      <c r="E1632" s="70" t="s">
        <v>475</v>
      </c>
      <c r="F1632" s="70" t="s">
        <v>487</v>
      </c>
      <c r="G1632" s="69" t="s">
        <v>166</v>
      </c>
      <c r="H1632" s="112">
        <v>15036000</v>
      </c>
      <c r="I1632" s="69" t="s">
        <v>410</v>
      </c>
      <c r="J1632" s="69">
        <v>607</v>
      </c>
      <c r="K1632" s="69">
        <v>51090106</v>
      </c>
      <c r="L1632" s="102" t="s">
        <v>426</v>
      </c>
      <c r="M1632" s="69" t="s">
        <v>361</v>
      </c>
      <c r="N1632" s="255"/>
      <c r="O1632" s="255"/>
      <c r="P1632" s="255"/>
      <c r="Q1632" s="255"/>
    </row>
    <row r="1633" spans="1:17" s="316" customFormat="1" ht="39.6" x14ac:dyDescent="0.25">
      <c r="A1633" s="255"/>
      <c r="B1633" s="155">
        <v>170</v>
      </c>
      <c r="C1633" s="70" t="s">
        <v>423</v>
      </c>
      <c r="D1633" s="87" t="s">
        <v>161</v>
      </c>
      <c r="E1633" s="70" t="s">
        <v>475</v>
      </c>
      <c r="F1633" s="70" t="s">
        <v>488</v>
      </c>
      <c r="G1633" s="69" t="s">
        <v>166</v>
      </c>
      <c r="H1633" s="112">
        <v>250000</v>
      </c>
      <c r="I1633" s="69" t="s">
        <v>410</v>
      </c>
      <c r="J1633" s="69">
        <v>607</v>
      </c>
      <c r="K1633" s="69">
        <v>51071001</v>
      </c>
      <c r="L1633" s="69" t="s">
        <v>308</v>
      </c>
      <c r="M1633" s="69" t="s">
        <v>361</v>
      </c>
      <c r="N1633" s="255"/>
      <c r="O1633" s="255"/>
      <c r="P1633" s="255"/>
      <c r="Q1633" s="255"/>
    </row>
    <row r="1634" spans="1:17" s="316" customFormat="1" ht="52.8" x14ac:dyDescent="0.25">
      <c r="A1634" s="255"/>
      <c r="B1634" s="155">
        <v>171</v>
      </c>
      <c r="C1634" s="70" t="s">
        <v>423</v>
      </c>
      <c r="D1634" s="87" t="s">
        <v>161</v>
      </c>
      <c r="E1634" s="70" t="s">
        <v>452</v>
      </c>
      <c r="F1634" s="70" t="s">
        <v>489</v>
      </c>
      <c r="G1634" s="69" t="s">
        <v>166</v>
      </c>
      <c r="H1634" s="112">
        <v>5000000</v>
      </c>
      <c r="I1634" s="69" t="s">
        <v>490</v>
      </c>
      <c r="J1634" s="69">
        <v>2001000607</v>
      </c>
      <c r="K1634" s="69">
        <v>51140127</v>
      </c>
      <c r="L1634" s="102" t="s">
        <v>426</v>
      </c>
      <c r="M1634" s="69" t="s">
        <v>310</v>
      </c>
      <c r="N1634" s="255"/>
      <c r="O1634" s="255"/>
      <c r="P1634" s="255"/>
      <c r="Q1634" s="255"/>
    </row>
    <row r="1635" spans="1:17" s="316" customFormat="1" ht="52.8" x14ac:dyDescent="0.25">
      <c r="A1635" s="255"/>
      <c r="B1635" s="155">
        <v>172</v>
      </c>
      <c r="C1635" s="70" t="s">
        <v>423</v>
      </c>
      <c r="D1635" s="87" t="s">
        <v>161</v>
      </c>
      <c r="E1635" s="70" t="s">
        <v>484</v>
      </c>
      <c r="F1635" s="70" t="s">
        <v>489</v>
      </c>
      <c r="G1635" s="69" t="s">
        <v>166</v>
      </c>
      <c r="H1635" s="112">
        <v>5000000</v>
      </c>
      <c r="I1635" s="69" t="s">
        <v>490</v>
      </c>
      <c r="J1635" s="69">
        <v>2001000607</v>
      </c>
      <c r="K1635" s="69">
        <v>51140127</v>
      </c>
      <c r="L1635" s="102" t="s">
        <v>426</v>
      </c>
      <c r="M1635" s="69" t="s">
        <v>318</v>
      </c>
      <c r="N1635" s="255"/>
      <c r="O1635" s="255"/>
      <c r="P1635" s="255"/>
      <c r="Q1635" s="255"/>
    </row>
    <row r="1636" spans="1:17" s="316" customFormat="1" x14ac:dyDescent="0.25">
      <c r="A1636" s="255"/>
      <c r="B1636" s="155">
        <v>173</v>
      </c>
      <c r="C1636" s="70" t="s">
        <v>423</v>
      </c>
      <c r="D1636" s="87" t="s">
        <v>161</v>
      </c>
      <c r="E1636" s="70" t="s">
        <v>417</v>
      </c>
      <c r="F1636" s="70" t="s">
        <v>491</v>
      </c>
      <c r="G1636" s="69" t="s">
        <v>166</v>
      </c>
      <c r="H1636" s="112">
        <v>4100000</v>
      </c>
      <c r="I1636" s="69" t="s">
        <v>490</v>
      </c>
      <c r="J1636" s="69">
        <v>2001000607</v>
      </c>
      <c r="K1636" s="69">
        <v>51140127</v>
      </c>
      <c r="L1636" s="69" t="s">
        <v>308</v>
      </c>
      <c r="M1636" s="69" t="s">
        <v>317</v>
      </c>
      <c r="N1636" s="255"/>
      <c r="O1636" s="255"/>
      <c r="P1636" s="255"/>
      <c r="Q1636" s="255"/>
    </row>
    <row r="1637" spans="1:17" s="316" customFormat="1" ht="39.6" x14ac:dyDescent="0.25">
      <c r="A1637" s="255"/>
      <c r="B1637" s="155">
        <v>174</v>
      </c>
      <c r="C1637" s="70" t="s">
        <v>423</v>
      </c>
      <c r="D1637" s="87" t="s">
        <v>161</v>
      </c>
      <c r="E1637" s="70" t="s">
        <v>417</v>
      </c>
      <c r="F1637" s="70" t="s">
        <v>492</v>
      </c>
      <c r="G1637" s="69" t="s">
        <v>166</v>
      </c>
      <c r="H1637" s="112">
        <v>900000</v>
      </c>
      <c r="I1637" s="69" t="s">
        <v>490</v>
      </c>
      <c r="J1637" s="69">
        <v>2001000607</v>
      </c>
      <c r="K1637" s="69">
        <v>51140127</v>
      </c>
      <c r="L1637" s="69" t="s">
        <v>308</v>
      </c>
      <c r="M1637" s="69" t="s">
        <v>317</v>
      </c>
      <c r="N1637" s="255"/>
      <c r="O1637" s="255"/>
      <c r="P1637" s="255"/>
      <c r="Q1637" s="255"/>
    </row>
    <row r="1638" spans="1:17" s="316" customFormat="1" ht="26.4" x14ac:dyDescent="0.25">
      <c r="A1638" s="255"/>
      <c r="B1638" s="155">
        <v>175</v>
      </c>
      <c r="C1638" s="70" t="s">
        <v>423</v>
      </c>
      <c r="D1638" s="87" t="s">
        <v>161</v>
      </c>
      <c r="E1638" s="70" t="s">
        <v>417</v>
      </c>
      <c r="F1638" s="70" t="s">
        <v>493</v>
      </c>
      <c r="G1638" s="69">
        <v>1</v>
      </c>
      <c r="H1638" s="112">
        <v>12500000</v>
      </c>
      <c r="I1638" s="69" t="s">
        <v>490</v>
      </c>
      <c r="J1638" s="69">
        <v>2001000607</v>
      </c>
      <c r="K1638" s="69">
        <v>51140127</v>
      </c>
      <c r="L1638" s="102" t="s">
        <v>426</v>
      </c>
      <c r="M1638" s="69" t="s">
        <v>353</v>
      </c>
      <c r="N1638" s="255"/>
      <c r="O1638" s="255"/>
      <c r="P1638" s="255"/>
      <c r="Q1638" s="255"/>
    </row>
    <row r="1639" spans="1:17" s="316" customFormat="1" ht="26.4" x14ac:dyDescent="0.25">
      <c r="A1639" s="255"/>
      <c r="B1639" s="155">
        <v>176</v>
      </c>
      <c r="C1639" s="70" t="s">
        <v>423</v>
      </c>
      <c r="D1639" s="87" t="s">
        <v>161</v>
      </c>
      <c r="E1639" s="70" t="s">
        <v>417</v>
      </c>
      <c r="F1639" s="70" t="s">
        <v>494</v>
      </c>
      <c r="G1639" s="69">
        <v>25</v>
      </c>
      <c r="H1639" s="112">
        <v>2500000</v>
      </c>
      <c r="I1639" s="69" t="s">
        <v>490</v>
      </c>
      <c r="J1639" s="69">
        <v>2001000607</v>
      </c>
      <c r="K1639" s="69">
        <v>51140127</v>
      </c>
      <c r="L1639" s="102" t="s">
        <v>426</v>
      </c>
      <c r="M1639" s="69" t="s">
        <v>353</v>
      </c>
      <c r="N1639" s="255"/>
      <c r="O1639" s="255"/>
      <c r="P1639" s="255"/>
      <c r="Q1639" s="255"/>
    </row>
    <row r="1640" spans="1:17" s="316" customFormat="1" ht="92.4" x14ac:dyDescent="0.25">
      <c r="B1640" s="155">
        <v>1692</v>
      </c>
      <c r="C1640" s="324" t="s">
        <v>205</v>
      </c>
      <c r="D1640" s="324" t="s">
        <v>161</v>
      </c>
      <c r="E1640" s="324" t="s">
        <v>220</v>
      </c>
      <c r="F1640" s="324" t="s">
        <v>226</v>
      </c>
      <c r="G1640" s="327">
        <v>3</v>
      </c>
      <c r="H1640" s="329">
        <v>1350000</v>
      </c>
      <c r="I1640" s="324" t="s">
        <v>227</v>
      </c>
      <c r="J1640" s="324">
        <v>2002000201</v>
      </c>
      <c r="K1640" s="326">
        <v>15110101</v>
      </c>
      <c r="L1640" s="324" t="s">
        <v>209</v>
      </c>
      <c r="M1640" s="327" t="s">
        <v>210</v>
      </c>
    </row>
    <row r="1641" spans="1:17" s="316" customFormat="1" ht="92.4" x14ac:dyDescent="0.25">
      <c r="B1641" s="155">
        <v>1693</v>
      </c>
      <c r="C1641" s="324" t="s">
        <v>205</v>
      </c>
      <c r="D1641" s="324" t="s">
        <v>161</v>
      </c>
      <c r="E1641" s="324" t="s">
        <v>220</v>
      </c>
      <c r="F1641" s="330" t="s">
        <v>228</v>
      </c>
      <c r="G1641" s="330">
        <v>2</v>
      </c>
      <c r="H1641" s="329">
        <v>6000000</v>
      </c>
      <c r="I1641" s="324" t="s">
        <v>227</v>
      </c>
      <c r="J1641" s="324">
        <v>2002000201</v>
      </c>
      <c r="K1641" s="330">
        <v>15090102</v>
      </c>
      <c r="L1641" s="324" t="s">
        <v>209</v>
      </c>
      <c r="M1641" s="327" t="s">
        <v>210</v>
      </c>
    </row>
    <row r="1642" spans="1:17" s="316" customFormat="1" ht="409.6" x14ac:dyDescent="0.25">
      <c r="B1642" s="155">
        <v>1694</v>
      </c>
      <c r="C1642" s="323" t="s">
        <v>2488</v>
      </c>
      <c r="D1642" s="322" t="s">
        <v>161</v>
      </c>
      <c r="E1642" s="324" t="s">
        <v>2489</v>
      </c>
      <c r="F1642" s="323" t="s">
        <v>2490</v>
      </c>
      <c r="G1642" s="324" t="s">
        <v>166</v>
      </c>
      <c r="H1642" s="331">
        <v>19361076</v>
      </c>
      <c r="I1642" s="324" t="s">
        <v>641</v>
      </c>
      <c r="J1642" s="324">
        <v>2001200301</v>
      </c>
      <c r="K1642" s="324" t="s">
        <v>2491</v>
      </c>
      <c r="L1642" s="324" t="s">
        <v>2492</v>
      </c>
      <c r="M1642" s="327" t="s">
        <v>2493</v>
      </c>
    </row>
    <row r="1643" spans="1:17" s="316" customFormat="1" ht="105.6" x14ac:dyDescent="0.25">
      <c r="B1643" s="155">
        <v>1695</v>
      </c>
      <c r="C1643" s="321" t="s">
        <v>2488</v>
      </c>
      <c r="D1643" s="322" t="s">
        <v>161</v>
      </c>
      <c r="E1643" s="324" t="s">
        <v>2494</v>
      </c>
      <c r="F1643" s="332" t="s">
        <v>2495</v>
      </c>
      <c r="G1643" s="327" t="s">
        <v>2496</v>
      </c>
      <c r="H1643" s="331">
        <v>12734300.67</v>
      </c>
      <c r="I1643" s="324" t="s">
        <v>641</v>
      </c>
      <c r="J1643" s="324">
        <v>2001200302</v>
      </c>
      <c r="K1643" s="324" t="s">
        <v>2497</v>
      </c>
      <c r="L1643" s="327" t="s">
        <v>2498</v>
      </c>
      <c r="M1643" s="327" t="s">
        <v>2499</v>
      </c>
    </row>
    <row r="1644" spans="1:17" s="316" customFormat="1" ht="250.8" x14ac:dyDescent="0.25">
      <c r="B1644" s="155">
        <v>1696</v>
      </c>
      <c r="C1644" s="328" t="s">
        <v>2488</v>
      </c>
      <c r="D1644" s="322" t="s">
        <v>161</v>
      </c>
      <c r="E1644" s="324" t="s">
        <v>2500</v>
      </c>
      <c r="F1644" s="323" t="s">
        <v>2501</v>
      </c>
      <c r="G1644" s="331" t="s">
        <v>166</v>
      </c>
      <c r="H1644" s="331">
        <v>164312000</v>
      </c>
      <c r="I1644" s="324" t="s">
        <v>641</v>
      </c>
      <c r="J1644" s="324">
        <v>2001200303</v>
      </c>
      <c r="K1644" s="324" t="s">
        <v>2502</v>
      </c>
      <c r="L1644" s="327" t="s">
        <v>2498</v>
      </c>
      <c r="M1644" s="327" t="s">
        <v>2503</v>
      </c>
    </row>
    <row r="1645" spans="1:17" s="316" customFormat="1" ht="264" x14ac:dyDescent="0.25">
      <c r="B1645" s="155">
        <v>1697</v>
      </c>
      <c r="C1645" s="333" t="s">
        <v>2488</v>
      </c>
      <c r="D1645" s="322" t="s">
        <v>161</v>
      </c>
      <c r="E1645" s="334" t="s">
        <v>2489</v>
      </c>
      <c r="F1645" s="323" t="s">
        <v>2504</v>
      </c>
      <c r="G1645" s="331" t="s">
        <v>166</v>
      </c>
      <c r="H1645" s="331">
        <v>7825369</v>
      </c>
      <c r="I1645" s="324" t="s">
        <v>410</v>
      </c>
      <c r="J1645" s="324">
        <v>200301</v>
      </c>
      <c r="K1645" s="324" t="s">
        <v>2505</v>
      </c>
      <c r="L1645" s="324" t="s">
        <v>2498</v>
      </c>
      <c r="M1645" s="327" t="s">
        <v>2493</v>
      </c>
    </row>
    <row r="1646" spans="1:17" s="316" customFormat="1" ht="409.6" x14ac:dyDescent="0.25">
      <c r="B1646" s="155">
        <v>1698</v>
      </c>
      <c r="C1646" s="328" t="s">
        <v>2488</v>
      </c>
      <c r="D1646" s="322" t="s">
        <v>161</v>
      </c>
      <c r="E1646" s="324" t="s">
        <v>2506</v>
      </c>
      <c r="F1646" s="323" t="s">
        <v>2507</v>
      </c>
      <c r="G1646" s="331" t="s">
        <v>166</v>
      </c>
      <c r="H1646" s="331">
        <v>4468952</v>
      </c>
      <c r="I1646" s="324" t="s">
        <v>410</v>
      </c>
      <c r="J1646" s="324">
        <v>200301</v>
      </c>
      <c r="K1646" s="324" t="s">
        <v>2505</v>
      </c>
      <c r="L1646" s="324" t="s">
        <v>2498</v>
      </c>
      <c r="M1646" s="327" t="s">
        <v>2493</v>
      </c>
    </row>
    <row r="1647" spans="1:17" s="316" customFormat="1" ht="250.8" x14ac:dyDescent="0.25">
      <c r="B1647" s="155">
        <v>1699</v>
      </c>
      <c r="C1647" s="328" t="s">
        <v>2488</v>
      </c>
      <c r="D1647" s="322" t="s">
        <v>161</v>
      </c>
      <c r="E1647" s="324" t="s">
        <v>2506</v>
      </c>
      <c r="F1647" s="323" t="s">
        <v>2508</v>
      </c>
      <c r="G1647" s="331" t="s">
        <v>166</v>
      </c>
      <c r="H1647" s="331">
        <v>1964132</v>
      </c>
      <c r="I1647" s="324" t="s">
        <v>410</v>
      </c>
      <c r="J1647" s="324">
        <v>200301</v>
      </c>
      <c r="K1647" s="324" t="s">
        <v>2505</v>
      </c>
      <c r="L1647" s="324" t="s">
        <v>2498</v>
      </c>
      <c r="M1647" s="327" t="s">
        <v>2493</v>
      </c>
    </row>
    <row r="1648" spans="1:17" s="316" customFormat="1" ht="184.8" x14ac:dyDescent="0.25">
      <c r="B1648" s="155">
        <v>1700</v>
      </c>
      <c r="C1648" s="328" t="s">
        <v>2488</v>
      </c>
      <c r="D1648" s="322" t="s">
        <v>161</v>
      </c>
      <c r="E1648" s="324" t="s">
        <v>2506</v>
      </c>
      <c r="F1648" s="323" t="s">
        <v>2509</v>
      </c>
      <c r="G1648" s="331" t="s">
        <v>166</v>
      </c>
      <c r="H1648" s="331">
        <v>8525952</v>
      </c>
      <c r="I1648" s="324" t="s">
        <v>410</v>
      </c>
      <c r="J1648" s="324">
        <v>200301</v>
      </c>
      <c r="K1648" s="324" t="s">
        <v>2505</v>
      </c>
      <c r="L1648" s="324" t="s">
        <v>2498</v>
      </c>
      <c r="M1648" s="327" t="s">
        <v>2493</v>
      </c>
    </row>
    <row r="1649" spans="2:13" s="316" customFormat="1" ht="105.6" x14ac:dyDescent="0.25">
      <c r="B1649" s="155">
        <v>1701</v>
      </c>
      <c r="C1649" s="333" t="s">
        <v>2488</v>
      </c>
      <c r="D1649" s="322" t="s">
        <v>161</v>
      </c>
      <c r="E1649" s="324" t="s">
        <v>2506</v>
      </c>
      <c r="F1649" s="335" t="s">
        <v>2510</v>
      </c>
      <c r="G1649" s="331" t="s">
        <v>166</v>
      </c>
      <c r="H1649" s="331">
        <v>7459288.1999999993</v>
      </c>
      <c r="I1649" s="324" t="s">
        <v>410</v>
      </c>
      <c r="J1649" s="324">
        <v>200301</v>
      </c>
      <c r="K1649" s="324" t="s">
        <v>2505</v>
      </c>
      <c r="L1649" s="324" t="s">
        <v>2498</v>
      </c>
      <c r="M1649" s="327" t="s">
        <v>2493</v>
      </c>
    </row>
    <row r="1650" spans="2:13" s="316" customFormat="1" ht="250.8" x14ac:dyDescent="0.25">
      <c r="B1650" s="155">
        <v>1702</v>
      </c>
      <c r="C1650" s="333" t="s">
        <v>2488</v>
      </c>
      <c r="D1650" s="322" t="s">
        <v>161</v>
      </c>
      <c r="E1650" s="324" t="s">
        <v>2511</v>
      </c>
      <c r="F1650" s="323" t="s">
        <v>2512</v>
      </c>
      <c r="G1650" s="331" t="s">
        <v>166</v>
      </c>
      <c r="H1650" s="331">
        <v>5053778.0999999996</v>
      </c>
      <c r="I1650" s="324" t="s">
        <v>410</v>
      </c>
      <c r="J1650" s="324">
        <v>200301</v>
      </c>
      <c r="K1650" s="324" t="s">
        <v>2505</v>
      </c>
      <c r="L1650" s="324" t="s">
        <v>2498</v>
      </c>
      <c r="M1650" s="327" t="s">
        <v>2493</v>
      </c>
    </row>
    <row r="1651" spans="2:13" s="316" customFormat="1" ht="409.6" x14ac:dyDescent="0.25">
      <c r="B1651" s="155">
        <v>1703</v>
      </c>
      <c r="C1651" s="333" t="s">
        <v>2488</v>
      </c>
      <c r="D1651" s="322" t="s">
        <v>161</v>
      </c>
      <c r="E1651" s="324" t="s">
        <v>2511</v>
      </c>
      <c r="F1651" s="323" t="s">
        <v>2513</v>
      </c>
      <c r="G1651" s="331" t="s">
        <v>166</v>
      </c>
      <c r="H1651" s="331">
        <v>5513546.8499999996</v>
      </c>
      <c r="I1651" s="324" t="s">
        <v>410</v>
      </c>
      <c r="J1651" s="324">
        <v>200301</v>
      </c>
      <c r="K1651" s="324" t="s">
        <v>2505</v>
      </c>
      <c r="L1651" s="324" t="s">
        <v>2498</v>
      </c>
      <c r="M1651" s="327" t="s">
        <v>2493</v>
      </c>
    </row>
    <row r="1652" spans="2:13" s="316" customFormat="1" ht="171.6" x14ac:dyDescent="0.25">
      <c r="B1652" s="155">
        <v>1704</v>
      </c>
      <c r="C1652" s="333" t="s">
        <v>2488</v>
      </c>
      <c r="D1652" s="322" t="s">
        <v>161</v>
      </c>
      <c r="E1652" s="324" t="s">
        <v>2514</v>
      </c>
      <c r="F1652" s="323" t="s">
        <v>2515</v>
      </c>
      <c r="G1652" s="331" t="s">
        <v>166</v>
      </c>
      <c r="H1652" s="331">
        <v>1024217.649</v>
      </c>
      <c r="I1652" s="324" t="s">
        <v>410</v>
      </c>
      <c r="J1652" s="324">
        <v>200301</v>
      </c>
      <c r="K1652" s="324" t="s">
        <v>2505</v>
      </c>
      <c r="L1652" s="324" t="s">
        <v>2498</v>
      </c>
      <c r="M1652" s="327" t="s">
        <v>2493</v>
      </c>
    </row>
    <row r="1653" spans="2:13" s="316" customFormat="1" ht="237.6" x14ac:dyDescent="0.25">
      <c r="B1653" s="155">
        <v>1705</v>
      </c>
      <c r="C1653" s="323" t="s">
        <v>2488</v>
      </c>
      <c r="D1653" s="322" t="s">
        <v>161</v>
      </c>
      <c r="E1653" s="324" t="s">
        <v>2514</v>
      </c>
      <c r="F1653" s="323" t="s">
        <v>2516</v>
      </c>
      <c r="G1653" s="331" t="s">
        <v>166</v>
      </c>
      <c r="H1653" s="331">
        <v>5517225</v>
      </c>
      <c r="I1653" s="324" t="s">
        <v>410</v>
      </c>
      <c r="J1653" s="324">
        <v>200301</v>
      </c>
      <c r="K1653" s="324" t="s">
        <v>2505</v>
      </c>
      <c r="L1653" s="324" t="s">
        <v>2498</v>
      </c>
      <c r="M1653" s="327" t="s">
        <v>2493</v>
      </c>
    </row>
    <row r="1654" spans="2:13" s="316" customFormat="1" ht="409.6" x14ac:dyDescent="0.25">
      <c r="B1654" s="155">
        <v>1706</v>
      </c>
      <c r="C1654" s="323" t="s">
        <v>2488</v>
      </c>
      <c r="D1654" s="322" t="s">
        <v>161</v>
      </c>
      <c r="E1654" s="324" t="s">
        <v>2517</v>
      </c>
      <c r="F1654" s="323" t="s">
        <v>2518</v>
      </c>
      <c r="G1654" s="324" t="s">
        <v>166</v>
      </c>
      <c r="H1654" s="331">
        <v>104121338.1795</v>
      </c>
      <c r="I1654" s="324" t="s">
        <v>410</v>
      </c>
      <c r="J1654" s="324">
        <v>200301</v>
      </c>
      <c r="K1654" s="324" t="s">
        <v>2505</v>
      </c>
      <c r="L1654" s="324" t="s">
        <v>2492</v>
      </c>
      <c r="M1654" s="327" t="s">
        <v>2493</v>
      </c>
    </row>
    <row r="1655" spans="2:13" s="316" customFormat="1" ht="409.6" x14ac:dyDescent="0.25">
      <c r="B1655" s="155">
        <v>1707</v>
      </c>
      <c r="C1655" s="321" t="s">
        <v>2488</v>
      </c>
      <c r="D1655" s="322" t="s">
        <v>161</v>
      </c>
      <c r="E1655" s="324" t="s">
        <v>2517</v>
      </c>
      <c r="F1655" s="336" t="s">
        <v>2519</v>
      </c>
      <c r="G1655" s="327" t="s">
        <v>166</v>
      </c>
      <c r="H1655" s="331">
        <v>29825646.495899998</v>
      </c>
      <c r="I1655" s="324" t="s">
        <v>410</v>
      </c>
      <c r="J1655" s="324">
        <v>200301</v>
      </c>
      <c r="K1655" s="324" t="s">
        <v>2505</v>
      </c>
      <c r="L1655" s="324" t="s">
        <v>2492</v>
      </c>
      <c r="M1655" s="327" t="s">
        <v>2493</v>
      </c>
    </row>
    <row r="1656" spans="2:13" s="316" customFormat="1" ht="26.4" x14ac:dyDescent="0.25">
      <c r="B1656" s="155">
        <v>1708</v>
      </c>
      <c r="C1656" s="323" t="s">
        <v>1760</v>
      </c>
      <c r="D1656" s="322" t="s">
        <v>161</v>
      </c>
      <c r="E1656" s="323" t="s">
        <v>2520</v>
      </c>
      <c r="F1656" s="323" t="s">
        <v>2521</v>
      </c>
      <c r="G1656" s="323">
        <v>15</v>
      </c>
      <c r="H1656" s="325">
        <v>60000000</v>
      </c>
      <c r="I1656" s="324" t="s">
        <v>641</v>
      </c>
      <c r="J1656" s="324">
        <v>2001000349</v>
      </c>
      <c r="K1656" s="324" t="s">
        <v>2522</v>
      </c>
      <c r="L1656" s="324" t="s">
        <v>233</v>
      </c>
      <c r="M1656" s="324" t="s">
        <v>2523</v>
      </c>
    </row>
    <row r="1657" spans="2:13" s="316" customFormat="1" ht="39.6" x14ac:dyDescent="0.25">
      <c r="B1657" s="155">
        <v>1709</v>
      </c>
      <c r="C1657" s="323" t="s">
        <v>1760</v>
      </c>
      <c r="D1657" s="322" t="s">
        <v>161</v>
      </c>
      <c r="E1657" s="323" t="s">
        <v>2520</v>
      </c>
      <c r="F1657" s="323" t="s">
        <v>2524</v>
      </c>
      <c r="G1657" s="323">
        <v>20</v>
      </c>
      <c r="H1657" s="325">
        <v>78000000</v>
      </c>
      <c r="I1657" s="324" t="s">
        <v>641</v>
      </c>
      <c r="J1657" s="324">
        <v>2001000349</v>
      </c>
      <c r="K1657" s="324" t="s">
        <v>2525</v>
      </c>
      <c r="L1657" s="324" t="s">
        <v>233</v>
      </c>
      <c r="M1657" s="324" t="s">
        <v>2523</v>
      </c>
    </row>
    <row r="1658" spans="2:13" s="316" customFormat="1" ht="52.8" x14ac:dyDescent="0.25">
      <c r="B1658" s="155">
        <v>1710</v>
      </c>
      <c r="C1658" s="323" t="s">
        <v>1760</v>
      </c>
      <c r="D1658" s="322" t="s">
        <v>161</v>
      </c>
      <c r="E1658" s="323" t="s">
        <v>2526</v>
      </c>
      <c r="F1658" s="323" t="s">
        <v>2527</v>
      </c>
      <c r="G1658" s="323">
        <v>1</v>
      </c>
      <c r="H1658" s="325">
        <v>62000000</v>
      </c>
      <c r="I1658" s="324" t="s">
        <v>641</v>
      </c>
      <c r="J1658" s="324">
        <v>2001000349</v>
      </c>
      <c r="K1658" s="324" t="s">
        <v>2528</v>
      </c>
      <c r="L1658" s="324" t="s">
        <v>233</v>
      </c>
      <c r="M1658" s="324" t="s">
        <v>2529</v>
      </c>
    </row>
    <row r="1659" spans="2:13" ht="27.6" x14ac:dyDescent="0.3">
      <c r="B1659" s="69">
        <v>1711</v>
      </c>
      <c r="C1659" s="337" t="s">
        <v>423</v>
      </c>
      <c r="D1659" s="87" t="s">
        <v>161</v>
      </c>
      <c r="E1659" s="338" t="s">
        <v>310</v>
      </c>
      <c r="F1659" s="339" t="s">
        <v>2537</v>
      </c>
      <c r="G1659" s="338" t="s">
        <v>166</v>
      </c>
      <c r="H1659" s="343">
        <v>40088355</v>
      </c>
      <c r="I1659" s="340" t="s">
        <v>497</v>
      </c>
      <c r="J1659" s="345">
        <v>504</v>
      </c>
      <c r="K1659" s="346">
        <v>51020101</v>
      </c>
      <c r="L1659" s="340" t="s">
        <v>2535</v>
      </c>
      <c r="M1659" s="340" t="s">
        <v>2536</v>
      </c>
    </row>
    <row r="1660" spans="2:13" ht="27.6" x14ac:dyDescent="0.3">
      <c r="B1660" s="69">
        <v>1712</v>
      </c>
      <c r="C1660" s="337" t="s">
        <v>423</v>
      </c>
      <c r="D1660" s="87" t="s">
        <v>161</v>
      </c>
      <c r="E1660" s="338" t="s">
        <v>330</v>
      </c>
      <c r="F1660" s="339" t="s">
        <v>2538</v>
      </c>
      <c r="G1660" s="338" t="s">
        <v>166</v>
      </c>
      <c r="H1660" s="343">
        <v>6900000</v>
      </c>
      <c r="I1660" s="340" t="s">
        <v>497</v>
      </c>
      <c r="J1660" s="345">
        <v>504</v>
      </c>
      <c r="K1660" s="346">
        <v>51020103</v>
      </c>
      <c r="L1660" s="340" t="s">
        <v>1937</v>
      </c>
      <c r="M1660" s="340" t="s">
        <v>331</v>
      </c>
    </row>
    <row r="1661" spans="2:13" s="342" customFormat="1" ht="55.2" x14ac:dyDescent="0.3">
      <c r="B1661" s="69">
        <v>1713</v>
      </c>
      <c r="C1661" s="340" t="s">
        <v>502</v>
      </c>
      <c r="D1661" s="69" t="s">
        <v>161</v>
      </c>
      <c r="E1661" s="340" t="s">
        <v>2532</v>
      </c>
      <c r="F1661" s="341" t="s">
        <v>2534</v>
      </c>
      <c r="G1661" s="340" t="s">
        <v>166</v>
      </c>
      <c r="H1661" s="344">
        <v>500000000</v>
      </c>
      <c r="I1661" s="340" t="s">
        <v>497</v>
      </c>
      <c r="J1661" s="340">
        <v>504</v>
      </c>
      <c r="K1661" s="346">
        <v>51070201</v>
      </c>
      <c r="L1661" s="340" t="s">
        <v>1937</v>
      </c>
      <c r="M1661" s="340" t="s">
        <v>2533</v>
      </c>
    </row>
    <row r="1662" spans="2:13" s="342" customFormat="1" ht="41.4" x14ac:dyDescent="0.3">
      <c r="B1662" s="69">
        <v>1714</v>
      </c>
      <c r="C1662" s="340" t="s">
        <v>423</v>
      </c>
      <c r="D1662" s="69" t="s">
        <v>161</v>
      </c>
      <c r="E1662" s="340" t="s">
        <v>322</v>
      </c>
      <c r="F1662" s="341" t="s">
        <v>2539</v>
      </c>
      <c r="G1662" s="340" t="s">
        <v>166</v>
      </c>
      <c r="H1662" s="344">
        <v>1000000</v>
      </c>
      <c r="I1662" s="340" t="s">
        <v>497</v>
      </c>
      <c r="J1662" s="340">
        <v>504</v>
      </c>
      <c r="K1662" s="346">
        <v>51090110</v>
      </c>
      <c r="L1662" s="340" t="s">
        <v>1937</v>
      </c>
      <c r="M1662" s="340" t="s">
        <v>310</v>
      </c>
    </row>
    <row r="1663" spans="2:13" s="342" customFormat="1" ht="55.2" x14ac:dyDescent="0.3">
      <c r="B1663" s="69">
        <v>1715</v>
      </c>
      <c r="C1663" s="340" t="s">
        <v>2531</v>
      </c>
      <c r="D1663" s="69" t="s">
        <v>161</v>
      </c>
      <c r="E1663" s="340" t="s">
        <v>2541</v>
      </c>
      <c r="F1663" s="341" t="s">
        <v>2540</v>
      </c>
      <c r="G1663" s="340">
        <v>4</v>
      </c>
      <c r="H1663" s="344">
        <v>3000000</v>
      </c>
      <c r="I1663" s="340" t="s">
        <v>497</v>
      </c>
      <c r="J1663" s="340">
        <v>504</v>
      </c>
      <c r="K1663" s="346">
        <v>51110102</v>
      </c>
      <c r="L1663" s="340" t="s">
        <v>1001</v>
      </c>
      <c r="M1663" s="340" t="s">
        <v>2542</v>
      </c>
    </row>
    <row r="1664" spans="2:13" s="342" customFormat="1" ht="27.6" x14ac:dyDescent="0.3">
      <c r="B1664" s="69">
        <v>1716</v>
      </c>
      <c r="C1664" s="340" t="s">
        <v>423</v>
      </c>
      <c r="D1664" s="69" t="s">
        <v>161</v>
      </c>
      <c r="E1664" s="340" t="s">
        <v>332</v>
      </c>
      <c r="F1664" s="341" t="s">
        <v>666</v>
      </c>
      <c r="G1664" s="340" t="s">
        <v>166</v>
      </c>
      <c r="H1664" s="344">
        <v>4000000</v>
      </c>
      <c r="I1664" s="340" t="s">
        <v>497</v>
      </c>
      <c r="J1664" s="340">
        <v>504</v>
      </c>
      <c r="K1664" s="346">
        <v>51140102</v>
      </c>
      <c r="L1664" s="340" t="s">
        <v>1937</v>
      </c>
      <c r="M1664" s="340" t="s">
        <v>356</v>
      </c>
    </row>
    <row r="1665" spans="2:13" s="342" customFormat="1" ht="27.6" x14ac:dyDescent="0.3">
      <c r="B1665" s="69">
        <v>1717</v>
      </c>
      <c r="C1665" s="340" t="s">
        <v>423</v>
      </c>
      <c r="D1665" s="69" t="s">
        <v>161</v>
      </c>
      <c r="E1665" s="340" t="s">
        <v>330</v>
      </c>
      <c r="F1665" s="341" t="s">
        <v>225</v>
      </c>
      <c r="G1665" s="340" t="s">
        <v>166</v>
      </c>
      <c r="H1665" s="344">
        <v>300045</v>
      </c>
      <c r="I1665" s="340" t="s">
        <v>497</v>
      </c>
      <c r="J1665" s="340">
        <v>504</v>
      </c>
      <c r="K1665" s="346">
        <v>51140115</v>
      </c>
      <c r="L1665" s="340" t="s">
        <v>1937</v>
      </c>
      <c r="M1665" s="340" t="s">
        <v>331</v>
      </c>
    </row>
    <row r="1666" spans="2:13" s="342" customFormat="1" ht="27.6" x14ac:dyDescent="0.3">
      <c r="B1666" s="69">
        <v>1718</v>
      </c>
      <c r="C1666" s="340" t="s">
        <v>423</v>
      </c>
      <c r="D1666" s="69" t="s">
        <v>161</v>
      </c>
      <c r="E1666" s="340" t="s">
        <v>2543</v>
      </c>
      <c r="F1666" s="341" t="s">
        <v>2544</v>
      </c>
      <c r="G1666" s="340" t="s">
        <v>166</v>
      </c>
      <c r="H1666" s="344">
        <v>169309548</v>
      </c>
      <c r="I1666" s="340" t="s">
        <v>497</v>
      </c>
      <c r="J1666" s="340">
        <v>504</v>
      </c>
      <c r="K1666" s="346">
        <v>51140127</v>
      </c>
      <c r="L1666" s="340" t="s">
        <v>1937</v>
      </c>
      <c r="M1666" s="340" t="s">
        <v>2545</v>
      </c>
    </row>
    <row r="1667" spans="2:13" s="342" customFormat="1" ht="27.6" x14ac:dyDescent="0.3">
      <c r="B1667" s="69">
        <v>1719</v>
      </c>
      <c r="C1667" s="340" t="s">
        <v>2530</v>
      </c>
      <c r="D1667" s="69" t="s">
        <v>161</v>
      </c>
      <c r="E1667" s="340" t="s">
        <v>2546</v>
      </c>
      <c r="F1667" s="341" t="s">
        <v>2547</v>
      </c>
      <c r="G1667" s="340" t="s">
        <v>166</v>
      </c>
      <c r="H1667" s="344">
        <v>815000</v>
      </c>
      <c r="I1667" s="340" t="s">
        <v>497</v>
      </c>
      <c r="J1667" s="340">
        <v>504</v>
      </c>
      <c r="K1667" s="346">
        <v>51140137</v>
      </c>
      <c r="L1667" s="340" t="s">
        <v>1001</v>
      </c>
      <c r="M1667" s="340" t="s">
        <v>2548</v>
      </c>
    </row>
    <row r="1668" spans="2:13" s="342" customFormat="1" ht="69" x14ac:dyDescent="0.3">
      <c r="B1668" s="69">
        <v>1720</v>
      </c>
      <c r="C1668" s="340" t="s">
        <v>423</v>
      </c>
      <c r="D1668" s="69" t="s">
        <v>161</v>
      </c>
      <c r="E1668" s="340" t="s">
        <v>322</v>
      </c>
      <c r="F1668" s="341" t="s">
        <v>2549</v>
      </c>
      <c r="G1668" s="340" t="s">
        <v>166</v>
      </c>
      <c r="H1668" s="344">
        <v>133400</v>
      </c>
      <c r="I1668" s="340" t="s">
        <v>497</v>
      </c>
      <c r="J1668" s="340">
        <v>504</v>
      </c>
      <c r="K1668" s="346">
        <v>51140144</v>
      </c>
      <c r="L1668" s="340" t="s">
        <v>1937</v>
      </c>
      <c r="M1668" s="340" t="s">
        <v>310</v>
      </c>
    </row>
    <row r="1669" spans="2:13" x14ac:dyDescent="0.25">
      <c r="B1669" s="69">
        <v>1721</v>
      </c>
      <c r="C1669" s="70" t="s">
        <v>573</v>
      </c>
      <c r="D1669" s="87" t="s">
        <v>161</v>
      </c>
      <c r="E1669" s="70" t="s">
        <v>235</v>
      </c>
      <c r="F1669" s="70" t="s">
        <v>2550</v>
      </c>
      <c r="G1669" s="70">
        <f>160*12</f>
        <v>1920</v>
      </c>
      <c r="H1669" s="182">
        <f>(700+(700*0.19))*G1669</f>
        <v>1599360</v>
      </c>
      <c r="I1669" s="69" t="s">
        <v>167</v>
      </c>
      <c r="J1669" s="69">
        <v>103</v>
      </c>
      <c r="K1669" s="69">
        <v>51140127</v>
      </c>
      <c r="L1669" s="69">
        <v>2</v>
      </c>
      <c r="M1669" s="81" t="s">
        <v>621</v>
      </c>
    </row>
    <row r="1670" spans="2:13" ht="39.6" x14ac:dyDescent="0.25">
      <c r="B1670" s="69">
        <v>1722</v>
      </c>
      <c r="C1670" s="106" t="s">
        <v>2551</v>
      </c>
      <c r="D1670" s="87" t="s">
        <v>161</v>
      </c>
      <c r="E1670" s="88" t="s">
        <v>331</v>
      </c>
      <c r="F1670" s="88" t="s">
        <v>2552</v>
      </c>
      <c r="G1670" s="79">
        <v>1</v>
      </c>
      <c r="H1670" s="189">
        <v>10000000</v>
      </c>
      <c r="I1670" s="81" t="s">
        <v>167</v>
      </c>
      <c r="J1670" s="81">
        <v>103</v>
      </c>
      <c r="K1670" s="81">
        <v>51050201</v>
      </c>
      <c r="L1670" s="81" t="s">
        <v>172</v>
      </c>
      <c r="M1670" s="81">
        <v>3</v>
      </c>
    </row>
    <row r="1671" spans="2:13" ht="26.4" x14ac:dyDescent="0.25">
      <c r="B1671" s="69">
        <v>1723</v>
      </c>
      <c r="C1671" s="107" t="s">
        <v>2551</v>
      </c>
      <c r="D1671" s="87" t="s">
        <v>161</v>
      </c>
      <c r="E1671" s="78"/>
      <c r="F1671" s="78" t="s">
        <v>2553</v>
      </c>
      <c r="G1671" s="110">
        <v>2</v>
      </c>
      <c r="H1671" s="184">
        <v>6000000</v>
      </c>
      <c r="I1671" s="77" t="s">
        <v>167</v>
      </c>
      <c r="J1671" s="77">
        <v>103</v>
      </c>
      <c r="K1671" s="77">
        <v>51090106</v>
      </c>
      <c r="L1671" s="77" t="s">
        <v>172</v>
      </c>
      <c r="M1671" s="77">
        <v>1</v>
      </c>
    </row>
    <row r="1672" spans="2:13" ht="26.4" x14ac:dyDescent="0.25">
      <c r="B1672" s="69">
        <v>1724</v>
      </c>
      <c r="C1672" s="70" t="s">
        <v>2551</v>
      </c>
      <c r="D1672" s="87" t="s">
        <v>161</v>
      </c>
      <c r="E1672" s="70"/>
      <c r="F1672" s="70" t="s">
        <v>2554</v>
      </c>
      <c r="G1672" s="70">
        <v>2</v>
      </c>
      <c r="H1672" s="182">
        <v>1000000</v>
      </c>
      <c r="I1672" s="69" t="s">
        <v>167</v>
      </c>
      <c r="J1672" s="69">
        <v>103</v>
      </c>
      <c r="K1672" s="69">
        <v>51090106</v>
      </c>
      <c r="L1672" s="69" t="s">
        <v>172</v>
      </c>
      <c r="M1672" s="69">
        <v>1</v>
      </c>
    </row>
    <row r="1673" spans="2:13" ht="26.4" x14ac:dyDescent="0.25">
      <c r="B1673" s="69">
        <v>1725</v>
      </c>
      <c r="C1673" s="94" t="s">
        <v>2551</v>
      </c>
      <c r="D1673" s="87" t="s">
        <v>161</v>
      </c>
      <c r="E1673" s="88" t="s">
        <v>356</v>
      </c>
      <c r="F1673" s="88" t="s">
        <v>2555</v>
      </c>
      <c r="G1673" s="79">
        <v>1</v>
      </c>
      <c r="H1673" s="347">
        <v>20000000</v>
      </c>
      <c r="I1673" s="77" t="s">
        <v>167</v>
      </c>
      <c r="J1673" s="77">
        <v>103</v>
      </c>
      <c r="K1673" s="77">
        <v>51050201</v>
      </c>
      <c r="L1673" s="77" t="s">
        <v>172</v>
      </c>
      <c r="M1673" s="77">
        <v>1</v>
      </c>
    </row>
    <row r="1674" spans="2:13" ht="26.4" x14ac:dyDescent="0.25">
      <c r="B1674" s="69">
        <v>1726</v>
      </c>
      <c r="C1674" s="70" t="s">
        <v>2551</v>
      </c>
      <c r="D1674" s="87" t="s">
        <v>161</v>
      </c>
      <c r="E1674" s="70" t="s">
        <v>235</v>
      </c>
      <c r="F1674" s="70" t="s">
        <v>2556</v>
      </c>
      <c r="G1674" s="70">
        <v>12</v>
      </c>
      <c r="H1674" s="182">
        <f>1650691*G1674</f>
        <v>19808292</v>
      </c>
      <c r="I1674" s="69" t="s">
        <v>167</v>
      </c>
      <c r="J1674" s="69">
        <v>103</v>
      </c>
      <c r="K1674" s="69">
        <v>51050201</v>
      </c>
      <c r="L1674" s="69" t="s">
        <v>172</v>
      </c>
      <c r="M1674" s="69">
        <v>1</v>
      </c>
    </row>
    <row r="1675" spans="2:13" x14ac:dyDescent="0.25">
      <c r="B1675" s="69">
        <v>1727</v>
      </c>
      <c r="C1675" s="70"/>
      <c r="D1675" s="87"/>
      <c r="E1675" s="70"/>
      <c r="F1675" s="70"/>
      <c r="G1675" s="70"/>
      <c r="H1675" s="182"/>
      <c r="I1675" s="69"/>
      <c r="J1675" s="69"/>
      <c r="K1675" s="69"/>
      <c r="L1675" s="69"/>
      <c r="M1675" s="69"/>
    </row>
    <row r="1676" spans="2:13" ht="26.4" x14ac:dyDescent="0.25">
      <c r="B1676" s="69">
        <v>1728</v>
      </c>
      <c r="C1676" s="70" t="s">
        <v>2551</v>
      </c>
      <c r="D1676" s="87" t="s">
        <v>161</v>
      </c>
      <c r="E1676" s="70" t="s">
        <v>319</v>
      </c>
      <c r="F1676" s="70" t="s">
        <v>2557</v>
      </c>
      <c r="G1676" s="70">
        <v>1</v>
      </c>
      <c r="H1676" s="182">
        <v>22000000</v>
      </c>
      <c r="I1676" s="69" t="s">
        <v>167</v>
      </c>
      <c r="J1676" s="69">
        <v>103</v>
      </c>
      <c r="K1676" s="69">
        <v>51050201</v>
      </c>
      <c r="L1676" s="69" t="s">
        <v>172</v>
      </c>
      <c r="M1676" s="69">
        <v>1</v>
      </c>
    </row>
    <row r="1677" spans="2:13" ht="39.6" x14ac:dyDescent="0.25">
      <c r="B1677" s="69">
        <v>1729</v>
      </c>
      <c r="C1677" s="70" t="s">
        <v>2551</v>
      </c>
      <c r="D1677" s="87" t="s">
        <v>161</v>
      </c>
      <c r="E1677" s="70" t="s">
        <v>313</v>
      </c>
      <c r="F1677" s="70" t="s">
        <v>2558</v>
      </c>
      <c r="G1677" s="70">
        <v>1</v>
      </c>
      <c r="H1677" s="182">
        <f>2500*3500</f>
        <v>8750000</v>
      </c>
      <c r="I1677" s="69" t="s">
        <v>167</v>
      </c>
      <c r="J1677" s="69">
        <v>103</v>
      </c>
      <c r="K1677" s="69">
        <v>51050201</v>
      </c>
      <c r="L1677" s="69" t="s">
        <v>172</v>
      </c>
      <c r="M1677" s="69">
        <v>1</v>
      </c>
    </row>
    <row r="1678" spans="2:13" ht="26.4" x14ac:dyDescent="0.25">
      <c r="B1678" s="69">
        <v>1730</v>
      </c>
      <c r="C1678" s="70" t="s">
        <v>2551</v>
      </c>
      <c r="D1678" s="87" t="s">
        <v>161</v>
      </c>
      <c r="E1678" s="70" t="s">
        <v>2559</v>
      </c>
      <c r="F1678" s="70" t="s">
        <v>2560</v>
      </c>
      <c r="G1678" s="70">
        <v>120</v>
      </c>
      <c r="H1678" s="182">
        <f>120*7500</f>
        <v>900000</v>
      </c>
      <c r="I1678" s="69" t="s">
        <v>167</v>
      </c>
      <c r="J1678" s="69">
        <v>103</v>
      </c>
      <c r="K1678" s="69">
        <v>51140102</v>
      </c>
      <c r="L1678" s="69" t="s">
        <v>172</v>
      </c>
      <c r="M1678" s="69">
        <v>1</v>
      </c>
    </row>
    <row r="1679" spans="2:13" ht="26.4" x14ac:dyDescent="0.25">
      <c r="B1679" s="69">
        <v>1731</v>
      </c>
      <c r="C1679" s="70" t="s">
        <v>2551</v>
      </c>
      <c r="D1679" s="87" t="s">
        <v>161</v>
      </c>
      <c r="E1679" s="70" t="s">
        <v>313</v>
      </c>
      <c r="F1679" s="70" t="s">
        <v>2561</v>
      </c>
      <c r="G1679" s="70">
        <v>1</v>
      </c>
      <c r="H1679" s="182">
        <v>210000</v>
      </c>
      <c r="I1679" s="69" t="s">
        <v>167</v>
      </c>
      <c r="J1679" s="69">
        <v>103</v>
      </c>
      <c r="K1679" s="69">
        <v>51090106</v>
      </c>
      <c r="L1679" s="69" t="s">
        <v>172</v>
      </c>
      <c r="M1679" s="69">
        <v>1</v>
      </c>
    </row>
    <row r="1680" spans="2:13" ht="26.4" x14ac:dyDescent="0.25">
      <c r="B1680" s="69">
        <v>1732</v>
      </c>
      <c r="C1680" s="70" t="s">
        <v>2551</v>
      </c>
      <c r="D1680" s="87" t="s">
        <v>161</v>
      </c>
      <c r="E1680" s="70" t="s">
        <v>353</v>
      </c>
      <c r="F1680" s="70" t="s">
        <v>2562</v>
      </c>
      <c r="G1680" s="70">
        <v>1</v>
      </c>
      <c r="H1680" s="182">
        <f>900*3500</f>
        <v>3150000</v>
      </c>
      <c r="I1680" s="69" t="s">
        <v>167</v>
      </c>
      <c r="J1680" s="69">
        <v>103</v>
      </c>
      <c r="K1680" s="69">
        <v>51050201</v>
      </c>
      <c r="L1680" s="69" t="s">
        <v>172</v>
      </c>
      <c r="M1680" s="69">
        <v>1</v>
      </c>
    </row>
    <row r="1681" spans="2:14" ht="39.6" x14ac:dyDescent="0.25">
      <c r="B1681" s="69">
        <v>1733</v>
      </c>
      <c r="C1681" s="70" t="s">
        <v>2551</v>
      </c>
      <c r="D1681" s="87" t="s">
        <v>161</v>
      </c>
      <c r="E1681" s="70" t="s">
        <v>317</v>
      </c>
      <c r="F1681" s="70" t="s">
        <v>2563</v>
      </c>
      <c r="G1681" s="70">
        <v>1</v>
      </c>
      <c r="H1681" s="182">
        <f>3000*3700</f>
        <v>11100000</v>
      </c>
      <c r="I1681" s="69" t="s">
        <v>167</v>
      </c>
      <c r="J1681" s="69">
        <v>103</v>
      </c>
      <c r="K1681" s="69">
        <v>51050201</v>
      </c>
      <c r="L1681" s="69" t="s">
        <v>172</v>
      </c>
      <c r="M1681" s="69">
        <v>1</v>
      </c>
    </row>
    <row r="1682" spans="2:14" ht="26.4" x14ac:dyDescent="0.25">
      <c r="B1682" s="69">
        <v>1734</v>
      </c>
      <c r="C1682" s="70" t="s">
        <v>573</v>
      </c>
      <c r="D1682" s="87" t="s">
        <v>161</v>
      </c>
      <c r="E1682" s="70" t="s">
        <v>332</v>
      </c>
      <c r="F1682" s="70" t="s">
        <v>2564</v>
      </c>
      <c r="G1682" s="70">
        <v>450</v>
      </c>
      <c r="H1682" s="182">
        <v>1000000</v>
      </c>
      <c r="I1682" s="69" t="s">
        <v>167</v>
      </c>
      <c r="J1682" s="69">
        <v>103</v>
      </c>
      <c r="K1682" s="69">
        <v>51140127</v>
      </c>
      <c r="L1682" s="69" t="s">
        <v>172</v>
      </c>
      <c r="M1682" s="69">
        <v>1</v>
      </c>
    </row>
    <row r="1683" spans="2:14" ht="26.4" x14ac:dyDescent="0.25">
      <c r="B1683" s="69">
        <v>1735</v>
      </c>
      <c r="C1683" s="70" t="s">
        <v>573</v>
      </c>
      <c r="D1683" s="87" t="s">
        <v>161</v>
      </c>
      <c r="E1683" s="70" t="s">
        <v>319</v>
      </c>
      <c r="F1683" s="70" t="s">
        <v>2565</v>
      </c>
      <c r="G1683" s="70" t="s">
        <v>166</v>
      </c>
      <c r="H1683" s="182">
        <v>1500000</v>
      </c>
      <c r="I1683" s="69" t="s">
        <v>167</v>
      </c>
      <c r="J1683" s="69">
        <v>103</v>
      </c>
      <c r="K1683" s="69">
        <v>51140127</v>
      </c>
      <c r="L1683" s="69" t="s">
        <v>172</v>
      </c>
      <c r="M1683" s="69">
        <v>1</v>
      </c>
    </row>
    <row r="1684" spans="2:14" ht="26.4" x14ac:dyDescent="0.25">
      <c r="B1684" s="69">
        <v>1736</v>
      </c>
      <c r="C1684" s="70" t="s">
        <v>573</v>
      </c>
      <c r="D1684" s="87" t="s">
        <v>161</v>
      </c>
      <c r="E1684" s="70" t="s">
        <v>356</v>
      </c>
      <c r="F1684" s="70" t="s">
        <v>2566</v>
      </c>
      <c r="G1684" s="70">
        <v>120</v>
      </c>
      <c r="H1684" s="182">
        <f>110000*G1684</f>
        <v>13200000</v>
      </c>
      <c r="I1684" s="69" t="s">
        <v>167</v>
      </c>
      <c r="J1684" s="69">
        <v>103</v>
      </c>
      <c r="K1684" s="69">
        <v>51140102</v>
      </c>
      <c r="L1684" s="69" t="s">
        <v>172</v>
      </c>
      <c r="M1684" s="69">
        <v>1</v>
      </c>
    </row>
    <row r="1685" spans="2:14" ht="39.6" x14ac:dyDescent="0.25">
      <c r="B1685" s="69">
        <v>1737</v>
      </c>
      <c r="C1685" s="70" t="s">
        <v>2551</v>
      </c>
      <c r="D1685" s="87" t="s">
        <v>161</v>
      </c>
      <c r="E1685" s="70" t="s">
        <v>356</v>
      </c>
      <c r="F1685" s="70" t="s">
        <v>2567</v>
      </c>
      <c r="G1685" s="70">
        <v>120</v>
      </c>
      <c r="H1685" s="182">
        <v>4000000</v>
      </c>
      <c r="I1685" s="69" t="s">
        <v>167</v>
      </c>
      <c r="J1685" s="69">
        <v>103</v>
      </c>
      <c r="K1685" s="69">
        <v>51140102</v>
      </c>
      <c r="L1685" s="69" t="s">
        <v>172</v>
      </c>
      <c r="M1685" s="69">
        <v>1</v>
      </c>
    </row>
    <row r="1686" spans="2:14" ht="26.4" x14ac:dyDescent="0.25">
      <c r="B1686" s="69">
        <v>1738</v>
      </c>
      <c r="C1686" s="70" t="s">
        <v>573</v>
      </c>
      <c r="D1686" s="87" t="s">
        <v>161</v>
      </c>
      <c r="E1686" s="70" t="s">
        <v>356</v>
      </c>
      <c r="F1686" s="70" t="s">
        <v>2568</v>
      </c>
      <c r="G1686" s="70">
        <v>120</v>
      </c>
      <c r="H1686" s="182">
        <v>900000</v>
      </c>
      <c r="I1686" s="69" t="s">
        <v>167</v>
      </c>
      <c r="J1686" s="69">
        <v>103</v>
      </c>
      <c r="K1686" s="69">
        <v>51140102</v>
      </c>
      <c r="L1686" s="69" t="s">
        <v>172</v>
      </c>
      <c r="M1686" s="69">
        <v>1</v>
      </c>
    </row>
    <row r="1687" spans="2:14" ht="26.4" x14ac:dyDescent="0.25">
      <c r="B1687" s="69">
        <v>1739</v>
      </c>
      <c r="C1687" s="70" t="s">
        <v>573</v>
      </c>
      <c r="D1687" s="87" t="s">
        <v>161</v>
      </c>
      <c r="E1687" s="70" t="s">
        <v>1586</v>
      </c>
      <c r="F1687" s="70" t="s">
        <v>2569</v>
      </c>
      <c r="G1687" s="70">
        <v>1</v>
      </c>
      <c r="H1687" s="182">
        <v>400000</v>
      </c>
      <c r="I1687" s="69" t="s">
        <v>167</v>
      </c>
      <c r="J1687" s="69">
        <v>103</v>
      </c>
      <c r="K1687" s="69">
        <v>15090102</v>
      </c>
      <c r="L1687" s="69" t="s">
        <v>172</v>
      </c>
      <c r="M1687" s="69">
        <v>1</v>
      </c>
    </row>
    <row r="1688" spans="2:14" ht="156.6" x14ac:dyDescent="0.25">
      <c r="B1688" s="365">
        <v>1740</v>
      </c>
      <c r="C1688" s="357" t="s">
        <v>997</v>
      </c>
      <c r="D1688" s="350" t="s">
        <v>2074</v>
      </c>
      <c r="E1688" s="350" t="s">
        <v>998</v>
      </c>
      <c r="F1688" s="351" t="s">
        <v>2570</v>
      </c>
      <c r="G1688" s="350" t="s">
        <v>166</v>
      </c>
      <c r="H1688" s="352">
        <v>26000000</v>
      </c>
      <c r="I1688" s="350" t="s">
        <v>167</v>
      </c>
      <c r="J1688" s="350">
        <v>232</v>
      </c>
      <c r="K1688" s="350">
        <v>51011401</v>
      </c>
      <c r="L1688" s="365" t="s">
        <v>1000</v>
      </c>
      <c r="M1688" s="367" t="s">
        <v>1001</v>
      </c>
      <c r="N1688" s="367" t="s">
        <v>2571</v>
      </c>
    </row>
    <row r="1689" spans="2:14" ht="104.4" x14ac:dyDescent="0.25">
      <c r="B1689" s="365">
        <v>1741</v>
      </c>
      <c r="C1689" s="353" t="s">
        <v>2572</v>
      </c>
      <c r="D1689" s="350" t="s">
        <v>2074</v>
      </c>
      <c r="E1689" s="353" t="s">
        <v>998</v>
      </c>
      <c r="F1689" s="353" t="s">
        <v>2573</v>
      </c>
      <c r="G1689" s="350" t="s">
        <v>166</v>
      </c>
      <c r="H1689" s="354">
        <v>6120000</v>
      </c>
      <c r="I1689" s="350" t="s">
        <v>994</v>
      </c>
      <c r="J1689" s="350">
        <v>232</v>
      </c>
      <c r="K1689" s="350">
        <v>51020101</v>
      </c>
      <c r="L1689" s="365" t="s">
        <v>1447</v>
      </c>
      <c r="M1689" s="350" t="s">
        <v>1001</v>
      </c>
      <c r="N1689" s="367" t="s">
        <v>2574</v>
      </c>
    </row>
    <row r="1690" spans="2:14" ht="104.4" x14ac:dyDescent="0.25">
      <c r="B1690" s="365">
        <v>1742</v>
      </c>
      <c r="C1690" s="355" t="s">
        <v>2572</v>
      </c>
      <c r="D1690" s="350" t="s">
        <v>2074</v>
      </c>
      <c r="E1690" s="353" t="s">
        <v>998</v>
      </c>
      <c r="F1690" s="353" t="s">
        <v>2575</v>
      </c>
      <c r="G1690" s="350" t="s">
        <v>166</v>
      </c>
      <c r="H1690" s="354">
        <v>7140000</v>
      </c>
      <c r="I1690" s="350" t="s">
        <v>994</v>
      </c>
      <c r="J1690" s="350">
        <v>232</v>
      </c>
      <c r="K1690" s="350">
        <v>51020102</v>
      </c>
      <c r="L1690" s="365" t="s">
        <v>1009</v>
      </c>
      <c r="M1690" s="350" t="s">
        <v>1001</v>
      </c>
      <c r="N1690" s="367" t="s">
        <v>2574</v>
      </c>
    </row>
    <row r="1691" spans="2:14" ht="104.4" x14ac:dyDescent="0.25">
      <c r="B1691" s="365">
        <v>1743</v>
      </c>
      <c r="C1691" s="355" t="s">
        <v>1029</v>
      </c>
      <c r="D1691" s="350" t="s">
        <v>2074</v>
      </c>
      <c r="E1691" s="353" t="s">
        <v>998</v>
      </c>
      <c r="F1691" s="356" t="s">
        <v>2576</v>
      </c>
      <c r="G1691" s="350" t="s">
        <v>166</v>
      </c>
      <c r="H1691" s="354">
        <v>4000000</v>
      </c>
      <c r="I1691" s="350" t="s">
        <v>167</v>
      </c>
      <c r="J1691" s="350">
        <v>232</v>
      </c>
      <c r="K1691" s="350">
        <v>51090102</v>
      </c>
      <c r="L1691" s="365" t="s">
        <v>2577</v>
      </c>
      <c r="M1691" s="350" t="s">
        <v>1001</v>
      </c>
      <c r="N1691" s="367" t="s">
        <v>2571</v>
      </c>
    </row>
    <row r="1692" spans="2:14" ht="104.4" x14ac:dyDescent="0.25">
      <c r="B1692" s="365">
        <v>1744</v>
      </c>
      <c r="C1692" s="357" t="s">
        <v>1029</v>
      </c>
      <c r="D1692" s="350" t="s">
        <v>2074</v>
      </c>
      <c r="E1692" s="353" t="s">
        <v>998</v>
      </c>
      <c r="F1692" s="358" t="s">
        <v>604</v>
      </c>
      <c r="G1692" s="350" t="s">
        <v>166</v>
      </c>
      <c r="H1692" s="354">
        <v>2000000</v>
      </c>
      <c r="I1692" s="350" t="s">
        <v>994</v>
      </c>
      <c r="J1692" s="350">
        <v>232</v>
      </c>
      <c r="K1692" s="350">
        <v>51090104</v>
      </c>
      <c r="L1692" s="365" t="s">
        <v>2578</v>
      </c>
      <c r="M1692" s="350" t="s">
        <v>1001</v>
      </c>
      <c r="N1692" s="367" t="s">
        <v>2571</v>
      </c>
    </row>
    <row r="1693" spans="2:14" ht="104.4" x14ac:dyDescent="0.25">
      <c r="B1693" s="365">
        <v>1745</v>
      </c>
      <c r="C1693" s="357" t="s">
        <v>1029</v>
      </c>
      <c r="D1693" s="350" t="s">
        <v>2074</v>
      </c>
      <c r="E1693" s="353" t="s">
        <v>998</v>
      </c>
      <c r="F1693" s="358" t="s">
        <v>975</v>
      </c>
      <c r="G1693" s="350" t="s">
        <v>166</v>
      </c>
      <c r="H1693" s="354">
        <v>2000000</v>
      </c>
      <c r="I1693" s="350" t="s">
        <v>167</v>
      </c>
      <c r="J1693" s="350">
        <v>232</v>
      </c>
      <c r="K1693" s="350">
        <v>51090106</v>
      </c>
      <c r="L1693" s="365" t="s">
        <v>663</v>
      </c>
      <c r="M1693" s="350" t="s">
        <v>1001</v>
      </c>
      <c r="N1693" s="367" t="s">
        <v>2571</v>
      </c>
    </row>
    <row r="1694" spans="2:14" ht="104.4" x14ac:dyDescent="0.25">
      <c r="B1694" s="365">
        <v>1746</v>
      </c>
      <c r="C1694" s="357" t="s">
        <v>1029</v>
      </c>
      <c r="D1694" s="350" t="s">
        <v>2074</v>
      </c>
      <c r="E1694" s="353" t="s">
        <v>998</v>
      </c>
      <c r="F1694" s="358" t="s">
        <v>2579</v>
      </c>
      <c r="G1694" s="350" t="s">
        <v>166</v>
      </c>
      <c r="H1694" s="354">
        <v>2000000</v>
      </c>
      <c r="I1694" s="350" t="s">
        <v>410</v>
      </c>
      <c r="J1694" s="350">
        <v>232</v>
      </c>
      <c r="K1694" s="350">
        <v>51090107</v>
      </c>
      <c r="L1694" s="365" t="s">
        <v>664</v>
      </c>
      <c r="M1694" s="350" t="s">
        <v>1001</v>
      </c>
      <c r="N1694" s="367" t="s">
        <v>2571</v>
      </c>
    </row>
    <row r="1695" spans="2:14" ht="104.4" x14ac:dyDescent="0.25">
      <c r="B1695" s="365">
        <v>1747</v>
      </c>
      <c r="C1695" s="357" t="s">
        <v>1029</v>
      </c>
      <c r="D1695" s="350" t="s">
        <v>2074</v>
      </c>
      <c r="E1695" s="353" t="s">
        <v>998</v>
      </c>
      <c r="F1695" s="358" t="s">
        <v>2580</v>
      </c>
      <c r="G1695" s="350" t="s">
        <v>166</v>
      </c>
      <c r="H1695" s="354">
        <v>6000000</v>
      </c>
      <c r="I1695" s="350" t="s">
        <v>410</v>
      </c>
      <c r="J1695" s="350">
        <v>232</v>
      </c>
      <c r="K1695" s="350">
        <v>51110101</v>
      </c>
      <c r="L1695" s="365" t="s">
        <v>223</v>
      </c>
      <c r="M1695" s="350" t="s">
        <v>1001</v>
      </c>
      <c r="N1695" s="367" t="s">
        <v>2571</v>
      </c>
    </row>
    <row r="1696" spans="2:14" ht="104.4" x14ac:dyDescent="0.25">
      <c r="B1696" s="365">
        <v>1748</v>
      </c>
      <c r="C1696" s="357" t="s">
        <v>997</v>
      </c>
      <c r="D1696" s="350" t="s">
        <v>2074</v>
      </c>
      <c r="E1696" s="353" t="s">
        <v>998</v>
      </c>
      <c r="F1696" s="358" t="s">
        <v>2581</v>
      </c>
      <c r="G1696" s="350" t="s">
        <v>166</v>
      </c>
      <c r="H1696" s="354">
        <v>20000000</v>
      </c>
      <c r="I1696" s="350" t="s">
        <v>410</v>
      </c>
      <c r="J1696" s="350">
        <v>232</v>
      </c>
      <c r="K1696" s="350">
        <v>51110102</v>
      </c>
      <c r="L1696" s="365" t="s">
        <v>224</v>
      </c>
      <c r="M1696" s="350" t="s">
        <v>1001</v>
      </c>
      <c r="N1696" s="367" t="s">
        <v>2571</v>
      </c>
    </row>
    <row r="1697" spans="2:14" ht="104.4" x14ac:dyDescent="0.25">
      <c r="B1697" s="365">
        <v>1749</v>
      </c>
      <c r="C1697" s="357" t="s">
        <v>997</v>
      </c>
      <c r="D1697" s="350" t="s">
        <v>2074</v>
      </c>
      <c r="E1697" s="353" t="s">
        <v>998</v>
      </c>
      <c r="F1697" s="358" t="s">
        <v>2581</v>
      </c>
      <c r="G1697" s="350" t="s">
        <v>166</v>
      </c>
      <c r="H1697" s="354">
        <v>1000000</v>
      </c>
      <c r="I1697" s="350" t="s">
        <v>410</v>
      </c>
      <c r="J1697" s="350">
        <v>232</v>
      </c>
      <c r="K1697" s="350">
        <v>51110103</v>
      </c>
      <c r="L1697" s="365" t="s">
        <v>665</v>
      </c>
      <c r="M1697" s="350" t="s">
        <v>1001</v>
      </c>
      <c r="N1697" s="367" t="s">
        <v>2571</v>
      </c>
    </row>
    <row r="1698" spans="2:14" ht="104.4" x14ac:dyDescent="0.25">
      <c r="B1698" s="365">
        <v>1750</v>
      </c>
      <c r="C1698" s="357" t="s">
        <v>2582</v>
      </c>
      <c r="D1698" s="350" t="s">
        <v>2074</v>
      </c>
      <c r="E1698" s="353" t="s">
        <v>998</v>
      </c>
      <c r="F1698" s="358" t="s">
        <v>2583</v>
      </c>
      <c r="G1698" s="350" t="s">
        <v>166</v>
      </c>
      <c r="H1698" s="354">
        <v>9135400</v>
      </c>
      <c r="I1698" s="350" t="s">
        <v>410</v>
      </c>
      <c r="J1698" s="350">
        <v>232</v>
      </c>
      <c r="K1698" s="350">
        <v>51140102</v>
      </c>
      <c r="L1698" s="365" t="s">
        <v>1018</v>
      </c>
      <c r="M1698" s="350" t="s">
        <v>1001</v>
      </c>
      <c r="N1698" s="367" t="s">
        <v>2571</v>
      </c>
    </row>
    <row r="1699" spans="2:14" ht="104.4" x14ac:dyDescent="0.25">
      <c r="B1699" s="365">
        <v>1751</v>
      </c>
      <c r="C1699" s="357" t="s">
        <v>1029</v>
      </c>
      <c r="D1699" s="350" t="s">
        <v>2074</v>
      </c>
      <c r="E1699" s="353" t="s">
        <v>998</v>
      </c>
      <c r="F1699" s="358" t="s">
        <v>2584</v>
      </c>
      <c r="G1699" s="350" t="s">
        <v>166</v>
      </c>
      <c r="H1699" s="354">
        <v>6000000</v>
      </c>
      <c r="I1699" s="350" t="s">
        <v>410</v>
      </c>
      <c r="J1699" s="350">
        <v>232</v>
      </c>
      <c r="K1699" s="350">
        <v>51140110</v>
      </c>
      <c r="L1699" s="365" t="s">
        <v>1020</v>
      </c>
      <c r="M1699" s="350" t="s">
        <v>1001</v>
      </c>
      <c r="N1699" s="367" t="s">
        <v>2571</v>
      </c>
    </row>
    <row r="1700" spans="2:14" ht="104.4" x14ac:dyDescent="0.25">
      <c r="B1700" s="365">
        <v>1752</v>
      </c>
      <c r="C1700" s="359" t="s">
        <v>992</v>
      </c>
      <c r="D1700" s="361" t="s">
        <v>2074</v>
      </c>
      <c r="E1700" s="360" t="s">
        <v>998</v>
      </c>
      <c r="F1700" s="360" t="s">
        <v>2585</v>
      </c>
      <c r="G1700" s="361" t="s">
        <v>166</v>
      </c>
      <c r="H1700" s="362">
        <v>2000000</v>
      </c>
      <c r="I1700" s="350" t="s">
        <v>994</v>
      </c>
      <c r="J1700" s="350">
        <v>232</v>
      </c>
      <c r="K1700" s="361">
        <v>51140115</v>
      </c>
      <c r="L1700" s="366" t="s">
        <v>225</v>
      </c>
      <c r="M1700" s="361" t="s">
        <v>1001</v>
      </c>
      <c r="N1700" s="363" t="s">
        <v>2571</v>
      </c>
    </row>
    <row r="1701" spans="2:14" ht="104.4" x14ac:dyDescent="0.25">
      <c r="B1701" s="365">
        <v>1753</v>
      </c>
      <c r="C1701" s="359" t="s">
        <v>2586</v>
      </c>
      <c r="D1701" s="361" t="s">
        <v>2074</v>
      </c>
      <c r="E1701" s="360" t="s">
        <v>998</v>
      </c>
      <c r="F1701" s="360" t="s">
        <v>2587</v>
      </c>
      <c r="G1701" s="361" t="s">
        <v>166</v>
      </c>
      <c r="H1701" s="362">
        <v>816717</v>
      </c>
      <c r="I1701" s="350" t="s">
        <v>410</v>
      </c>
      <c r="J1701" s="350">
        <v>232</v>
      </c>
      <c r="K1701" s="361">
        <v>51140116</v>
      </c>
      <c r="L1701" s="366" t="s">
        <v>667</v>
      </c>
      <c r="M1701" s="361" t="s">
        <v>1001</v>
      </c>
      <c r="N1701" s="363" t="s">
        <v>2571</v>
      </c>
    </row>
    <row r="1702" spans="2:14" ht="87" x14ac:dyDescent="0.25">
      <c r="B1702" s="365">
        <v>1754</v>
      </c>
      <c r="C1702" s="359" t="s">
        <v>1029</v>
      </c>
      <c r="D1702" s="361" t="s">
        <v>2074</v>
      </c>
      <c r="E1702" s="360" t="s">
        <v>998</v>
      </c>
      <c r="F1702" s="360" t="s">
        <v>2585</v>
      </c>
      <c r="G1702" s="361" t="s">
        <v>166</v>
      </c>
      <c r="H1702" s="362">
        <v>9478136</v>
      </c>
      <c r="I1702" s="350" t="s">
        <v>410</v>
      </c>
      <c r="J1702" s="350">
        <v>232</v>
      </c>
      <c r="K1702" s="361">
        <v>51140127</v>
      </c>
      <c r="L1702" s="366" t="s">
        <v>1033</v>
      </c>
      <c r="M1702" s="361" t="s">
        <v>1001</v>
      </c>
      <c r="N1702" s="367" t="s">
        <v>2588</v>
      </c>
    </row>
    <row r="1703" spans="2:14" ht="104.4" x14ac:dyDescent="0.25">
      <c r="B1703" s="365">
        <v>1755</v>
      </c>
      <c r="C1703" s="359" t="s">
        <v>997</v>
      </c>
      <c r="D1703" s="361" t="s">
        <v>2074</v>
      </c>
      <c r="E1703" s="360" t="s">
        <v>998</v>
      </c>
      <c r="F1703" s="360" t="s">
        <v>2584</v>
      </c>
      <c r="G1703" s="361" t="s">
        <v>166</v>
      </c>
      <c r="H1703" s="362">
        <v>7140000</v>
      </c>
      <c r="I1703" s="350" t="s">
        <v>410</v>
      </c>
      <c r="J1703" s="350">
        <v>232</v>
      </c>
      <c r="K1703" s="361">
        <v>51140129</v>
      </c>
      <c r="L1703" s="366" t="s">
        <v>670</v>
      </c>
      <c r="M1703" s="361" t="s">
        <v>1001</v>
      </c>
      <c r="N1703" s="363" t="s">
        <v>2571</v>
      </c>
    </row>
    <row r="1704" spans="2:14" ht="34.799999999999997" x14ac:dyDescent="0.25">
      <c r="B1704" s="365">
        <v>1756</v>
      </c>
      <c r="C1704" s="359" t="s">
        <v>1029</v>
      </c>
      <c r="D1704" s="361" t="s">
        <v>2074</v>
      </c>
      <c r="E1704" s="360" t="s">
        <v>998</v>
      </c>
      <c r="F1704" s="360" t="s">
        <v>2589</v>
      </c>
      <c r="G1704" s="361" t="s">
        <v>166</v>
      </c>
      <c r="H1704" s="362">
        <v>429200</v>
      </c>
      <c r="I1704" s="350" t="s">
        <v>167</v>
      </c>
      <c r="J1704" s="350">
        <v>232</v>
      </c>
      <c r="K1704" s="361">
        <v>15110103</v>
      </c>
      <c r="L1704" s="361" t="s">
        <v>2590</v>
      </c>
      <c r="M1704" s="361" t="s">
        <v>1001</v>
      </c>
      <c r="N1704" s="363" t="s">
        <v>2376</v>
      </c>
    </row>
    <row r="1705" spans="2:14" ht="104.4" x14ac:dyDescent="0.25">
      <c r="B1705" s="365">
        <v>1757</v>
      </c>
      <c r="C1705" s="364" t="s">
        <v>2591</v>
      </c>
      <c r="D1705" s="361" t="s">
        <v>2074</v>
      </c>
      <c r="E1705" s="368" t="s">
        <v>998</v>
      </c>
      <c r="F1705" s="360" t="s">
        <v>2592</v>
      </c>
      <c r="G1705" s="361" t="s">
        <v>166</v>
      </c>
      <c r="H1705" s="362">
        <v>5000000</v>
      </c>
      <c r="I1705" s="350" t="s">
        <v>994</v>
      </c>
      <c r="J1705" s="350">
        <v>232</v>
      </c>
      <c r="K1705" s="361">
        <v>51140145</v>
      </c>
      <c r="L1705" s="366" t="s">
        <v>1028</v>
      </c>
      <c r="M1705" s="361" t="s">
        <v>1001</v>
      </c>
      <c r="N1705" s="363" t="s">
        <v>2574</v>
      </c>
    </row>
    <row r="1706" spans="2:14" ht="26.4" x14ac:dyDescent="0.25">
      <c r="B1706" s="365">
        <v>1758</v>
      </c>
      <c r="C1706" s="365" t="s">
        <v>2593</v>
      </c>
      <c r="D1706" s="365" t="s">
        <v>161</v>
      </c>
      <c r="E1706" s="365" t="s">
        <v>2594</v>
      </c>
      <c r="F1706" s="365" t="s">
        <v>2595</v>
      </c>
      <c r="G1706" s="349">
        <v>320</v>
      </c>
      <c r="H1706" s="348">
        <v>5919429</v>
      </c>
      <c r="I1706" s="102" t="s">
        <v>208</v>
      </c>
      <c r="J1706" s="365">
        <v>6102</v>
      </c>
      <c r="K1706" s="349">
        <v>51020101</v>
      </c>
      <c r="L1706" s="102" t="s">
        <v>1447</v>
      </c>
      <c r="M1706" s="365" t="s">
        <v>209</v>
      </c>
      <c r="N1706" s="102" t="s">
        <v>2596</v>
      </c>
    </row>
    <row r="1707" spans="2:14" ht="26.4" x14ac:dyDescent="0.25">
      <c r="B1707" s="365">
        <v>1759</v>
      </c>
      <c r="C1707" s="365" t="s">
        <v>2341</v>
      </c>
      <c r="D1707" s="365" t="s">
        <v>161</v>
      </c>
      <c r="E1707" s="365" t="s">
        <v>1204</v>
      </c>
      <c r="F1707" s="365" t="s">
        <v>1478</v>
      </c>
      <c r="G1707" s="349">
        <v>1</v>
      </c>
      <c r="H1707" s="348">
        <v>7500000</v>
      </c>
      <c r="I1707" s="102" t="s">
        <v>208</v>
      </c>
      <c r="J1707" s="365">
        <v>6102</v>
      </c>
      <c r="K1707" s="349">
        <v>51030301</v>
      </c>
      <c r="L1707" s="102" t="s">
        <v>2597</v>
      </c>
      <c r="M1707" s="365" t="s">
        <v>209</v>
      </c>
      <c r="N1707" s="102" t="s">
        <v>2596</v>
      </c>
    </row>
    <row r="1708" spans="2:14" ht="39.6" x14ac:dyDescent="0.25">
      <c r="B1708" s="365">
        <v>1760</v>
      </c>
      <c r="C1708" s="365" t="s">
        <v>2341</v>
      </c>
      <c r="D1708" s="365" t="s">
        <v>161</v>
      </c>
      <c r="E1708" s="365"/>
      <c r="F1708" s="365"/>
      <c r="G1708" s="349"/>
      <c r="H1708" s="348">
        <v>1000000</v>
      </c>
      <c r="I1708" s="102" t="s">
        <v>208</v>
      </c>
      <c r="J1708" s="365">
        <v>6102</v>
      </c>
      <c r="K1708" s="349">
        <v>51041301</v>
      </c>
      <c r="L1708" s="102" t="s">
        <v>2598</v>
      </c>
      <c r="M1708" s="365" t="s">
        <v>209</v>
      </c>
      <c r="N1708" s="102" t="s">
        <v>2596</v>
      </c>
    </row>
    <row r="1709" spans="2:14" ht="39.6" x14ac:dyDescent="0.25">
      <c r="B1709" s="365">
        <v>1761</v>
      </c>
      <c r="C1709" s="365" t="s">
        <v>2341</v>
      </c>
      <c r="D1709" s="365" t="s">
        <v>161</v>
      </c>
      <c r="E1709" s="365" t="s">
        <v>2599</v>
      </c>
      <c r="F1709" s="365"/>
      <c r="G1709" s="349">
        <v>4</v>
      </c>
      <c r="H1709" s="348">
        <v>3200000</v>
      </c>
      <c r="I1709" s="102" t="s">
        <v>208</v>
      </c>
      <c r="J1709" s="365">
        <v>6102</v>
      </c>
      <c r="K1709" s="349">
        <v>51070601</v>
      </c>
      <c r="L1709" s="102" t="s">
        <v>2600</v>
      </c>
      <c r="M1709" s="365" t="s">
        <v>209</v>
      </c>
      <c r="N1709" s="102" t="s">
        <v>2596</v>
      </c>
    </row>
    <row r="1710" spans="2:14" ht="39.6" x14ac:dyDescent="0.25">
      <c r="B1710" s="365">
        <v>1762</v>
      </c>
      <c r="C1710" s="365" t="s">
        <v>2341</v>
      </c>
      <c r="D1710" s="365" t="s">
        <v>161</v>
      </c>
      <c r="E1710" s="365"/>
      <c r="F1710" s="365" t="s">
        <v>2601</v>
      </c>
      <c r="G1710" s="349"/>
      <c r="H1710" s="348">
        <v>2000000</v>
      </c>
      <c r="I1710" s="102" t="s">
        <v>208</v>
      </c>
      <c r="J1710" s="365">
        <v>6102</v>
      </c>
      <c r="K1710" s="349">
        <v>51071001</v>
      </c>
      <c r="L1710" s="102" t="s">
        <v>1469</v>
      </c>
      <c r="M1710" s="365" t="s">
        <v>209</v>
      </c>
      <c r="N1710" s="102" t="s">
        <v>2596</v>
      </c>
    </row>
    <row r="1711" spans="2:14" ht="26.4" x14ac:dyDescent="0.25">
      <c r="B1711" s="365">
        <v>1763</v>
      </c>
      <c r="C1711" s="365" t="s">
        <v>2341</v>
      </c>
      <c r="D1711" s="365" t="s">
        <v>161</v>
      </c>
      <c r="E1711" s="365" t="s">
        <v>1372</v>
      </c>
      <c r="F1711" s="365" t="s">
        <v>2602</v>
      </c>
      <c r="G1711" s="349">
        <v>1</v>
      </c>
      <c r="H1711" s="348">
        <v>125000</v>
      </c>
      <c r="I1711" s="102" t="s">
        <v>208</v>
      </c>
      <c r="J1711" s="365">
        <v>6102</v>
      </c>
      <c r="K1711" s="349">
        <v>51071101</v>
      </c>
      <c r="L1711" s="102" t="s">
        <v>2603</v>
      </c>
      <c r="M1711" s="365" t="s">
        <v>209</v>
      </c>
      <c r="N1711" s="102" t="s">
        <v>2596</v>
      </c>
    </row>
    <row r="1712" spans="2:14" ht="39.6" x14ac:dyDescent="0.25">
      <c r="B1712" s="365">
        <v>1764</v>
      </c>
      <c r="C1712" s="365" t="s">
        <v>2341</v>
      </c>
      <c r="D1712" s="365" t="s">
        <v>161</v>
      </c>
      <c r="E1712" s="365" t="s">
        <v>2604</v>
      </c>
      <c r="F1712" s="365" t="s">
        <v>2605</v>
      </c>
      <c r="G1712" s="349">
        <v>5</v>
      </c>
      <c r="H1712" s="348">
        <v>500000</v>
      </c>
      <c r="I1712" s="102" t="s">
        <v>208</v>
      </c>
      <c r="J1712" s="365">
        <v>6102</v>
      </c>
      <c r="K1712" s="349">
        <v>51080105</v>
      </c>
      <c r="L1712" s="102" t="s">
        <v>661</v>
      </c>
      <c r="M1712" s="365" t="s">
        <v>209</v>
      </c>
      <c r="N1712" s="102" t="s">
        <v>2596</v>
      </c>
    </row>
    <row r="1713" spans="2:14" ht="39.6" x14ac:dyDescent="0.25">
      <c r="B1713" s="365">
        <v>1765</v>
      </c>
      <c r="C1713" s="365" t="s">
        <v>2341</v>
      </c>
      <c r="D1713" s="365" t="s">
        <v>161</v>
      </c>
      <c r="E1713" s="365" t="s">
        <v>2606</v>
      </c>
      <c r="F1713" s="365" t="s">
        <v>2607</v>
      </c>
      <c r="G1713" s="349">
        <v>3</v>
      </c>
      <c r="H1713" s="348">
        <v>2000000</v>
      </c>
      <c r="I1713" s="102" t="s">
        <v>208</v>
      </c>
      <c r="J1713" s="365">
        <v>6102</v>
      </c>
      <c r="K1713" s="349">
        <v>51090101</v>
      </c>
      <c r="L1713" s="102" t="s">
        <v>2608</v>
      </c>
      <c r="M1713" s="365" t="s">
        <v>209</v>
      </c>
      <c r="N1713" s="102" t="s">
        <v>2596</v>
      </c>
    </row>
    <row r="1714" spans="2:14" ht="26.4" x14ac:dyDescent="0.25">
      <c r="B1714" s="365">
        <v>1766</v>
      </c>
      <c r="C1714" s="365" t="s">
        <v>2341</v>
      </c>
      <c r="D1714" s="365" t="s">
        <v>161</v>
      </c>
      <c r="E1714" s="365" t="s">
        <v>1495</v>
      </c>
      <c r="F1714" s="365" t="s">
        <v>2609</v>
      </c>
      <c r="G1714" s="349">
        <v>2</v>
      </c>
      <c r="H1714" s="348">
        <v>5000000</v>
      </c>
      <c r="I1714" s="102" t="s">
        <v>208</v>
      </c>
      <c r="J1714" s="365">
        <v>6102</v>
      </c>
      <c r="K1714" s="349">
        <v>51090107</v>
      </c>
      <c r="L1714" s="102" t="s">
        <v>664</v>
      </c>
      <c r="M1714" s="365" t="s">
        <v>209</v>
      </c>
      <c r="N1714" s="102" t="s">
        <v>2596</v>
      </c>
    </row>
    <row r="1715" spans="2:14" ht="26.4" x14ac:dyDescent="0.25">
      <c r="B1715" s="365">
        <v>1767</v>
      </c>
      <c r="C1715" s="365" t="s">
        <v>2341</v>
      </c>
      <c r="D1715" s="365" t="s">
        <v>161</v>
      </c>
      <c r="E1715" s="365" t="s">
        <v>2610</v>
      </c>
      <c r="F1715" s="365" t="s">
        <v>2611</v>
      </c>
      <c r="G1715" s="349">
        <v>120</v>
      </c>
      <c r="H1715" s="348">
        <v>5000000</v>
      </c>
      <c r="I1715" s="102" t="s">
        <v>208</v>
      </c>
      <c r="J1715" s="365">
        <v>6102</v>
      </c>
      <c r="K1715" s="349">
        <v>51090110</v>
      </c>
      <c r="L1715" s="102" t="s">
        <v>2042</v>
      </c>
      <c r="M1715" s="365" t="s">
        <v>209</v>
      </c>
      <c r="N1715" s="102" t="s">
        <v>2596</v>
      </c>
    </row>
    <row r="1716" spans="2:14" ht="26.4" x14ac:dyDescent="0.25">
      <c r="B1716" s="365">
        <v>1768</v>
      </c>
      <c r="C1716" s="365" t="s">
        <v>2341</v>
      </c>
      <c r="D1716" s="365" t="s">
        <v>161</v>
      </c>
      <c r="E1716" s="365"/>
      <c r="F1716" s="365"/>
      <c r="G1716" s="349"/>
      <c r="H1716" s="348">
        <v>50000</v>
      </c>
      <c r="I1716" s="102" t="s">
        <v>208</v>
      </c>
      <c r="J1716" s="365">
        <v>6102</v>
      </c>
      <c r="K1716" s="349">
        <v>51140102</v>
      </c>
      <c r="L1716" s="102" t="s">
        <v>666</v>
      </c>
      <c r="M1716" s="365" t="s">
        <v>209</v>
      </c>
      <c r="N1716" s="102" t="s">
        <v>2596</v>
      </c>
    </row>
    <row r="1717" spans="2:14" ht="26.4" x14ac:dyDescent="0.25">
      <c r="B1717" s="365">
        <v>1769</v>
      </c>
      <c r="C1717" s="365" t="s">
        <v>2341</v>
      </c>
      <c r="D1717" s="365" t="s">
        <v>161</v>
      </c>
      <c r="E1717" s="365" t="s">
        <v>216</v>
      </c>
      <c r="F1717" s="365" t="s">
        <v>2612</v>
      </c>
      <c r="G1717" s="349">
        <v>3</v>
      </c>
      <c r="H1717" s="348">
        <v>3500000</v>
      </c>
      <c r="I1717" s="102" t="s">
        <v>208</v>
      </c>
      <c r="J1717" s="365">
        <v>6102</v>
      </c>
      <c r="K1717" s="349">
        <v>51140107</v>
      </c>
      <c r="L1717" s="102" t="s">
        <v>1885</v>
      </c>
      <c r="M1717" s="365" t="s">
        <v>209</v>
      </c>
      <c r="N1717" s="102" t="s">
        <v>2596</v>
      </c>
    </row>
    <row r="1718" spans="2:14" ht="26.4" x14ac:dyDescent="0.25">
      <c r="B1718" s="365">
        <v>1770</v>
      </c>
      <c r="C1718" s="365" t="s">
        <v>2341</v>
      </c>
      <c r="D1718" s="365" t="s">
        <v>161</v>
      </c>
      <c r="E1718" s="365" t="s">
        <v>2613</v>
      </c>
      <c r="F1718" s="365" t="s">
        <v>2614</v>
      </c>
      <c r="G1718" s="349">
        <v>5</v>
      </c>
      <c r="H1718" s="348">
        <v>5000000</v>
      </c>
      <c r="I1718" s="102" t="s">
        <v>208</v>
      </c>
      <c r="J1718" s="365">
        <v>6102</v>
      </c>
      <c r="K1718" s="349">
        <v>51140109</v>
      </c>
      <c r="L1718" s="102" t="s">
        <v>2615</v>
      </c>
      <c r="M1718" s="365" t="s">
        <v>209</v>
      </c>
      <c r="N1718" s="102" t="s">
        <v>2596</v>
      </c>
    </row>
    <row r="1719" spans="2:14" ht="39.6" x14ac:dyDescent="0.25">
      <c r="B1719" s="365">
        <v>1771</v>
      </c>
      <c r="C1719" s="365" t="s">
        <v>2341</v>
      </c>
      <c r="D1719" s="365" t="s">
        <v>161</v>
      </c>
      <c r="E1719" s="365" t="s">
        <v>2616</v>
      </c>
      <c r="F1719" s="365" t="s">
        <v>2617</v>
      </c>
      <c r="G1719" s="349">
        <v>320</v>
      </c>
      <c r="H1719" s="348">
        <v>20000000</v>
      </c>
      <c r="I1719" s="102" t="s">
        <v>208</v>
      </c>
      <c r="J1719" s="365">
        <v>6102</v>
      </c>
      <c r="K1719" s="349">
        <v>51140121</v>
      </c>
      <c r="L1719" s="102" t="s">
        <v>2618</v>
      </c>
      <c r="M1719" s="365" t="s">
        <v>209</v>
      </c>
      <c r="N1719" s="102" t="s">
        <v>2596</v>
      </c>
    </row>
    <row r="1720" spans="2:14" ht="26.4" x14ac:dyDescent="0.25">
      <c r="B1720" s="365">
        <v>1772</v>
      </c>
      <c r="C1720" s="365" t="s">
        <v>2341</v>
      </c>
      <c r="D1720" s="365" t="s">
        <v>161</v>
      </c>
      <c r="E1720" s="365" t="s">
        <v>1500</v>
      </c>
      <c r="F1720" s="365" t="s">
        <v>2619</v>
      </c>
      <c r="G1720" s="349">
        <v>1</v>
      </c>
      <c r="H1720" s="348">
        <v>500000</v>
      </c>
      <c r="I1720" s="102" t="s">
        <v>208</v>
      </c>
      <c r="J1720" s="365">
        <v>6102</v>
      </c>
      <c r="K1720" s="349">
        <v>51140133</v>
      </c>
      <c r="L1720" s="102" t="s">
        <v>1049</v>
      </c>
      <c r="M1720" s="365" t="s">
        <v>209</v>
      </c>
      <c r="N1720" s="102" t="s">
        <v>2596</v>
      </c>
    </row>
    <row r="1721" spans="2:14" ht="26.4" x14ac:dyDescent="0.25">
      <c r="B1721" s="365">
        <v>1773</v>
      </c>
      <c r="C1721" s="365" t="s">
        <v>2341</v>
      </c>
      <c r="D1721" s="365" t="s">
        <v>161</v>
      </c>
      <c r="E1721" s="365" t="s">
        <v>1500</v>
      </c>
      <c r="F1721" s="365" t="s">
        <v>2620</v>
      </c>
      <c r="G1721" s="349">
        <v>2</v>
      </c>
      <c r="H1721" s="348">
        <v>1300000</v>
      </c>
      <c r="I1721" s="102" t="s">
        <v>208</v>
      </c>
      <c r="J1721" s="365">
        <v>6102</v>
      </c>
      <c r="K1721" s="349">
        <v>51140141</v>
      </c>
      <c r="L1721" s="102" t="s">
        <v>2621</v>
      </c>
      <c r="M1721" s="365" t="s">
        <v>209</v>
      </c>
      <c r="N1721" s="102" t="s">
        <v>2596</v>
      </c>
    </row>
    <row r="1722" spans="2:14" ht="39.6" x14ac:dyDescent="0.25">
      <c r="B1722" s="365">
        <v>1774</v>
      </c>
      <c r="C1722" s="365" t="s">
        <v>2341</v>
      </c>
      <c r="D1722" s="365" t="s">
        <v>161</v>
      </c>
      <c r="E1722" s="365" t="s">
        <v>2622</v>
      </c>
      <c r="F1722" s="365" t="s">
        <v>2623</v>
      </c>
      <c r="G1722" s="349">
        <v>5</v>
      </c>
      <c r="H1722" s="348">
        <v>1500000</v>
      </c>
      <c r="I1722" s="102" t="s">
        <v>208</v>
      </c>
      <c r="J1722" s="365">
        <v>6102</v>
      </c>
      <c r="K1722" s="349">
        <v>51140142</v>
      </c>
      <c r="L1722" s="102" t="s">
        <v>2624</v>
      </c>
      <c r="M1722" s="365" t="s">
        <v>209</v>
      </c>
      <c r="N1722" s="102" t="s">
        <v>2596</v>
      </c>
    </row>
    <row r="1723" spans="2:14" ht="39.6" x14ac:dyDescent="0.25">
      <c r="B1723" s="365">
        <v>1775</v>
      </c>
      <c r="C1723" s="365" t="s">
        <v>2341</v>
      </c>
      <c r="D1723" s="365" t="s">
        <v>161</v>
      </c>
      <c r="E1723" s="365" t="s">
        <v>2625</v>
      </c>
      <c r="F1723" s="365" t="s">
        <v>2626</v>
      </c>
      <c r="G1723" s="349">
        <v>3</v>
      </c>
      <c r="H1723" s="348">
        <v>2200000</v>
      </c>
      <c r="I1723" s="102" t="s">
        <v>208</v>
      </c>
      <c r="J1723" s="365">
        <v>6102</v>
      </c>
      <c r="K1723" s="349">
        <v>51140144</v>
      </c>
      <c r="L1723" s="102" t="s">
        <v>2627</v>
      </c>
      <c r="M1723" s="365" t="s">
        <v>209</v>
      </c>
      <c r="N1723" s="102" t="s">
        <v>2596</v>
      </c>
    </row>
    <row r="1724" spans="2:14" ht="39.6" x14ac:dyDescent="0.25">
      <c r="B1724" s="365">
        <v>1776</v>
      </c>
      <c r="C1724" s="365" t="s">
        <v>2341</v>
      </c>
      <c r="D1724" s="365" t="s">
        <v>161</v>
      </c>
      <c r="E1724" s="365" t="s">
        <v>2628</v>
      </c>
      <c r="F1724" s="365" t="s">
        <v>2629</v>
      </c>
      <c r="G1724" s="349">
        <v>1</v>
      </c>
      <c r="H1724" s="348">
        <v>3185140</v>
      </c>
      <c r="I1724" s="102" t="s">
        <v>208</v>
      </c>
      <c r="J1724" s="365">
        <v>6102</v>
      </c>
      <c r="K1724" s="349">
        <v>51140146</v>
      </c>
      <c r="L1724" s="102" t="s">
        <v>2630</v>
      </c>
      <c r="M1724" s="365" t="s">
        <v>209</v>
      </c>
      <c r="N1724" s="102" t="s">
        <v>2596</v>
      </c>
    </row>
    <row r="1725" spans="2:14" ht="26.4" x14ac:dyDescent="0.25">
      <c r="B1725" s="365">
        <v>1777</v>
      </c>
      <c r="C1725" s="365" t="s">
        <v>2341</v>
      </c>
      <c r="D1725" s="365" t="s">
        <v>161</v>
      </c>
      <c r="E1725" s="365"/>
      <c r="F1725" s="365" t="s">
        <v>2601</v>
      </c>
      <c r="G1725" s="349"/>
      <c r="H1725" s="348">
        <v>20870000</v>
      </c>
      <c r="I1725" s="102" t="s">
        <v>208</v>
      </c>
      <c r="J1725" s="365">
        <v>623</v>
      </c>
      <c r="K1725" s="349">
        <v>51020101</v>
      </c>
      <c r="L1725" s="102" t="s">
        <v>1447</v>
      </c>
      <c r="M1725" s="365" t="s">
        <v>209</v>
      </c>
      <c r="N1725" s="102" t="s">
        <v>2596</v>
      </c>
    </row>
    <row r="1726" spans="2:14" ht="26.4" x14ac:dyDescent="0.25">
      <c r="B1726" s="365">
        <v>1778</v>
      </c>
      <c r="C1726" s="365" t="s">
        <v>2341</v>
      </c>
      <c r="D1726" s="365" t="s">
        <v>161</v>
      </c>
      <c r="E1726" s="365" t="s">
        <v>1204</v>
      </c>
      <c r="F1726" s="365"/>
      <c r="G1726" s="349"/>
      <c r="H1726" s="348">
        <v>12000000</v>
      </c>
      <c r="I1726" s="102" t="s">
        <v>208</v>
      </c>
      <c r="J1726" s="365">
        <v>623</v>
      </c>
      <c r="K1726" s="349">
        <v>51030301</v>
      </c>
      <c r="L1726" s="102" t="s">
        <v>2597</v>
      </c>
      <c r="M1726" s="365" t="s">
        <v>209</v>
      </c>
      <c r="N1726" s="102" t="s">
        <v>2596</v>
      </c>
    </row>
    <row r="1727" spans="2:14" ht="26.4" x14ac:dyDescent="0.25">
      <c r="B1727" s="365">
        <v>1779</v>
      </c>
      <c r="C1727" s="365" t="s">
        <v>2341</v>
      </c>
      <c r="D1727" s="365" t="s">
        <v>161</v>
      </c>
      <c r="E1727" s="365" t="s">
        <v>220</v>
      </c>
      <c r="F1727" s="365" t="s">
        <v>2631</v>
      </c>
      <c r="G1727" s="349">
        <v>1</v>
      </c>
      <c r="H1727" s="348">
        <v>1500000</v>
      </c>
      <c r="I1727" s="102" t="s">
        <v>208</v>
      </c>
      <c r="J1727" s="365">
        <v>623</v>
      </c>
      <c r="K1727" s="349">
        <v>51030801</v>
      </c>
      <c r="L1727" s="102" t="s">
        <v>2632</v>
      </c>
      <c r="M1727" s="365" t="s">
        <v>209</v>
      </c>
      <c r="N1727" s="102" t="s">
        <v>2596</v>
      </c>
    </row>
    <row r="1728" spans="2:14" ht="26.4" x14ac:dyDescent="0.25">
      <c r="B1728" s="365">
        <v>1780</v>
      </c>
      <c r="C1728" s="365" t="s">
        <v>2341</v>
      </c>
      <c r="D1728" s="365" t="s">
        <v>161</v>
      </c>
      <c r="E1728" s="365" t="s">
        <v>1374</v>
      </c>
      <c r="F1728" s="365" t="s">
        <v>2631</v>
      </c>
      <c r="G1728" s="349">
        <v>1</v>
      </c>
      <c r="H1728" s="348">
        <v>1500000</v>
      </c>
      <c r="I1728" s="102" t="s">
        <v>208</v>
      </c>
      <c r="J1728" s="365">
        <v>623</v>
      </c>
      <c r="K1728" s="349">
        <v>51060101</v>
      </c>
      <c r="L1728" s="102" t="s">
        <v>2633</v>
      </c>
      <c r="M1728" s="365" t="s">
        <v>209</v>
      </c>
      <c r="N1728" s="102" t="s">
        <v>2596</v>
      </c>
    </row>
    <row r="1729" spans="2:14" ht="39.6" x14ac:dyDescent="0.25">
      <c r="B1729" s="365">
        <v>1781</v>
      </c>
      <c r="C1729" s="365" t="s">
        <v>2341</v>
      </c>
      <c r="D1729" s="365" t="s">
        <v>161</v>
      </c>
      <c r="E1729" s="365" t="s">
        <v>1372</v>
      </c>
      <c r="F1729" s="365" t="s">
        <v>2631</v>
      </c>
      <c r="G1729" s="349"/>
      <c r="H1729" s="348">
        <v>1000000</v>
      </c>
      <c r="I1729" s="102" t="s">
        <v>208</v>
      </c>
      <c r="J1729" s="365">
        <v>623</v>
      </c>
      <c r="K1729" s="349">
        <v>51060202</v>
      </c>
      <c r="L1729" s="102" t="s">
        <v>2634</v>
      </c>
      <c r="M1729" s="365" t="s">
        <v>209</v>
      </c>
      <c r="N1729" s="102" t="s">
        <v>2596</v>
      </c>
    </row>
    <row r="1730" spans="2:14" ht="39.6" x14ac:dyDescent="0.25">
      <c r="B1730" s="365">
        <v>1782</v>
      </c>
      <c r="C1730" s="365" t="s">
        <v>2341</v>
      </c>
      <c r="D1730" s="365" t="s">
        <v>161</v>
      </c>
      <c r="E1730" s="365" t="s">
        <v>2635</v>
      </c>
      <c r="F1730" s="365" t="s">
        <v>2636</v>
      </c>
      <c r="G1730" s="349">
        <v>4</v>
      </c>
      <c r="H1730" s="348">
        <v>3500000</v>
      </c>
      <c r="I1730" s="102" t="s">
        <v>208</v>
      </c>
      <c r="J1730" s="365">
        <v>623</v>
      </c>
      <c r="K1730" s="349">
        <v>51070601</v>
      </c>
      <c r="L1730" s="102" t="s">
        <v>2600</v>
      </c>
      <c r="M1730" s="365" t="s">
        <v>209</v>
      </c>
      <c r="N1730" s="102" t="s">
        <v>2596</v>
      </c>
    </row>
    <row r="1731" spans="2:14" ht="39.6" x14ac:dyDescent="0.25">
      <c r="B1731" s="365">
        <v>1783</v>
      </c>
      <c r="C1731" s="365" t="s">
        <v>2341</v>
      </c>
      <c r="D1731" s="365" t="s">
        <v>161</v>
      </c>
      <c r="E1731" s="365"/>
      <c r="F1731" s="365" t="s">
        <v>2601</v>
      </c>
      <c r="G1731" s="349"/>
      <c r="H1731" s="348">
        <v>15000000</v>
      </c>
      <c r="I1731" s="102" t="s">
        <v>208</v>
      </c>
      <c r="J1731" s="365">
        <v>623</v>
      </c>
      <c r="K1731" s="349">
        <v>51071001</v>
      </c>
      <c r="L1731" s="102" t="s">
        <v>1469</v>
      </c>
      <c r="M1731" s="365" t="s">
        <v>209</v>
      </c>
      <c r="N1731" s="102" t="s">
        <v>2596</v>
      </c>
    </row>
    <row r="1732" spans="2:14" ht="26.4" x14ac:dyDescent="0.25">
      <c r="B1732" s="365">
        <v>1784</v>
      </c>
      <c r="C1732" s="365" t="s">
        <v>2341</v>
      </c>
      <c r="D1732" s="365" t="s">
        <v>161</v>
      </c>
      <c r="E1732" s="365" t="s">
        <v>2637</v>
      </c>
      <c r="F1732" s="365" t="s">
        <v>2638</v>
      </c>
      <c r="G1732" s="349"/>
      <c r="H1732" s="348">
        <v>1250000</v>
      </c>
      <c r="I1732" s="102" t="s">
        <v>208</v>
      </c>
      <c r="J1732" s="365">
        <v>623</v>
      </c>
      <c r="K1732" s="349">
        <v>51071101</v>
      </c>
      <c r="L1732" s="102" t="s">
        <v>2603</v>
      </c>
      <c r="M1732" s="365" t="s">
        <v>209</v>
      </c>
      <c r="N1732" s="102" t="s">
        <v>2596</v>
      </c>
    </row>
    <row r="1733" spans="2:14" ht="39.6" x14ac:dyDescent="0.25">
      <c r="B1733" s="365">
        <v>1785</v>
      </c>
      <c r="C1733" s="365" t="s">
        <v>2341</v>
      </c>
      <c r="D1733" s="365" t="s">
        <v>161</v>
      </c>
      <c r="E1733" s="365"/>
      <c r="F1733" s="365"/>
      <c r="G1733" s="349"/>
      <c r="H1733" s="348">
        <v>5000000</v>
      </c>
      <c r="I1733" s="102" t="s">
        <v>208</v>
      </c>
      <c r="J1733" s="365">
        <v>623</v>
      </c>
      <c r="K1733" s="349">
        <v>51071206</v>
      </c>
      <c r="L1733" s="102" t="s">
        <v>2639</v>
      </c>
      <c r="M1733" s="365" t="s">
        <v>209</v>
      </c>
      <c r="N1733" s="102" t="s">
        <v>2596</v>
      </c>
    </row>
    <row r="1734" spans="2:14" ht="26.4" x14ac:dyDescent="0.25">
      <c r="B1734" s="365">
        <v>1786</v>
      </c>
      <c r="C1734" s="365" t="s">
        <v>2341</v>
      </c>
      <c r="D1734" s="365" t="s">
        <v>161</v>
      </c>
      <c r="E1734" s="365" t="s">
        <v>2640</v>
      </c>
      <c r="F1734" s="365" t="s">
        <v>2641</v>
      </c>
      <c r="G1734" s="349"/>
      <c r="H1734" s="348">
        <v>500000</v>
      </c>
      <c r="I1734" s="102" t="s">
        <v>208</v>
      </c>
      <c r="J1734" s="365">
        <v>623</v>
      </c>
      <c r="K1734" s="349">
        <v>51080105</v>
      </c>
      <c r="L1734" s="102" t="s">
        <v>661</v>
      </c>
      <c r="M1734" s="365" t="s">
        <v>209</v>
      </c>
      <c r="N1734" s="102" t="s">
        <v>2596</v>
      </c>
    </row>
    <row r="1735" spans="2:14" ht="39.6" x14ac:dyDescent="0.25">
      <c r="B1735" s="365">
        <v>1787</v>
      </c>
      <c r="C1735" s="365" t="s">
        <v>2341</v>
      </c>
      <c r="D1735" s="365" t="s">
        <v>161</v>
      </c>
      <c r="E1735" s="365" t="s">
        <v>2642</v>
      </c>
      <c r="F1735" s="365" t="s">
        <v>2643</v>
      </c>
      <c r="G1735" s="349"/>
      <c r="H1735" s="348">
        <v>5000000</v>
      </c>
      <c r="I1735" s="102" t="s">
        <v>208</v>
      </c>
      <c r="J1735" s="365">
        <v>623</v>
      </c>
      <c r="K1735" s="349">
        <v>51090101</v>
      </c>
      <c r="L1735" s="102" t="s">
        <v>2608</v>
      </c>
      <c r="M1735" s="365" t="s">
        <v>209</v>
      </c>
      <c r="N1735" s="102" t="s">
        <v>2596</v>
      </c>
    </row>
    <row r="1736" spans="2:14" ht="26.4" x14ac:dyDescent="0.25">
      <c r="B1736" s="365">
        <v>1788</v>
      </c>
      <c r="C1736" s="365" t="s">
        <v>2341</v>
      </c>
      <c r="D1736" s="365" t="s">
        <v>161</v>
      </c>
      <c r="E1736" s="365" t="s">
        <v>2644</v>
      </c>
      <c r="F1736" s="365" t="s">
        <v>2645</v>
      </c>
      <c r="G1736" s="349"/>
      <c r="H1736" s="348">
        <v>10000000</v>
      </c>
      <c r="I1736" s="102" t="s">
        <v>208</v>
      </c>
      <c r="J1736" s="365">
        <v>623</v>
      </c>
      <c r="K1736" s="349">
        <v>51090106</v>
      </c>
      <c r="L1736" s="102" t="s">
        <v>663</v>
      </c>
      <c r="M1736" s="365" t="s">
        <v>209</v>
      </c>
      <c r="N1736" s="102" t="s">
        <v>2596</v>
      </c>
    </row>
    <row r="1737" spans="2:14" ht="26.4" x14ac:dyDescent="0.25">
      <c r="B1737" s="365">
        <v>1789</v>
      </c>
      <c r="C1737" s="365" t="s">
        <v>2341</v>
      </c>
      <c r="D1737" s="365" t="s">
        <v>161</v>
      </c>
      <c r="E1737" s="365" t="s">
        <v>2646</v>
      </c>
      <c r="F1737" s="365" t="s">
        <v>2647</v>
      </c>
      <c r="G1737" s="349"/>
      <c r="H1737" s="348">
        <v>10103255</v>
      </c>
      <c r="I1737" s="102" t="s">
        <v>208</v>
      </c>
      <c r="J1737" s="365">
        <v>623</v>
      </c>
      <c r="K1737" s="349">
        <v>51090107</v>
      </c>
      <c r="L1737" s="102" t="s">
        <v>664</v>
      </c>
      <c r="M1737" s="365" t="s">
        <v>209</v>
      </c>
      <c r="N1737" s="102" t="s">
        <v>2596</v>
      </c>
    </row>
    <row r="1738" spans="2:14" ht="52.8" x14ac:dyDescent="0.25">
      <c r="B1738" s="365">
        <v>1790</v>
      </c>
      <c r="C1738" s="365" t="s">
        <v>2341</v>
      </c>
      <c r="D1738" s="365" t="s">
        <v>161</v>
      </c>
      <c r="E1738" s="365" t="s">
        <v>1514</v>
      </c>
      <c r="F1738" s="365" t="s">
        <v>2648</v>
      </c>
      <c r="G1738" s="349"/>
      <c r="H1738" s="348">
        <v>10000000</v>
      </c>
      <c r="I1738" s="102" t="s">
        <v>208</v>
      </c>
      <c r="J1738" s="365">
        <v>623</v>
      </c>
      <c r="K1738" s="349">
        <v>51090110</v>
      </c>
      <c r="L1738" s="102" t="s">
        <v>2042</v>
      </c>
      <c r="M1738" s="365" t="s">
        <v>209</v>
      </c>
      <c r="N1738" s="102" t="s">
        <v>2596</v>
      </c>
    </row>
    <row r="1739" spans="2:14" ht="26.4" x14ac:dyDescent="0.25">
      <c r="B1739" s="365">
        <v>1791</v>
      </c>
      <c r="C1739" s="365" t="s">
        <v>2341</v>
      </c>
      <c r="D1739" s="365" t="s">
        <v>161</v>
      </c>
      <c r="E1739" s="365" t="s">
        <v>1495</v>
      </c>
      <c r="F1739" s="365" t="s">
        <v>2649</v>
      </c>
      <c r="G1739" s="349"/>
      <c r="H1739" s="348">
        <v>500000</v>
      </c>
      <c r="I1739" s="102" t="s">
        <v>208</v>
      </c>
      <c r="J1739" s="365">
        <v>623</v>
      </c>
      <c r="K1739" s="349">
        <v>51110102</v>
      </c>
      <c r="L1739" s="102" t="s">
        <v>224</v>
      </c>
      <c r="M1739" s="365" t="s">
        <v>209</v>
      </c>
      <c r="N1739" s="102" t="s">
        <v>2596</v>
      </c>
    </row>
    <row r="1740" spans="2:14" ht="26.4" x14ac:dyDescent="0.25">
      <c r="B1740" s="365">
        <v>1792</v>
      </c>
      <c r="C1740" s="365" t="s">
        <v>2341</v>
      </c>
      <c r="D1740" s="365" t="s">
        <v>161</v>
      </c>
      <c r="E1740" s="365" t="s">
        <v>2650</v>
      </c>
      <c r="F1740" s="365" t="s">
        <v>2651</v>
      </c>
      <c r="G1740" s="349"/>
      <c r="H1740" s="348">
        <v>5000000</v>
      </c>
      <c r="I1740" s="102" t="s">
        <v>208</v>
      </c>
      <c r="J1740" s="365">
        <v>623</v>
      </c>
      <c r="K1740" s="349">
        <v>51140105</v>
      </c>
      <c r="L1740" s="102" t="s">
        <v>1456</v>
      </c>
      <c r="M1740" s="365" t="s">
        <v>209</v>
      </c>
      <c r="N1740" s="102" t="s">
        <v>2596</v>
      </c>
    </row>
    <row r="1741" spans="2:14" ht="52.8" x14ac:dyDescent="0.25">
      <c r="B1741" s="365">
        <v>1793</v>
      </c>
      <c r="C1741" s="365" t="s">
        <v>2341</v>
      </c>
      <c r="D1741" s="365" t="s">
        <v>161</v>
      </c>
      <c r="E1741" s="365" t="s">
        <v>216</v>
      </c>
      <c r="F1741" s="365" t="s">
        <v>2652</v>
      </c>
      <c r="G1741" s="349"/>
      <c r="H1741" s="348">
        <v>35000000</v>
      </c>
      <c r="I1741" s="102" t="s">
        <v>208</v>
      </c>
      <c r="J1741" s="365">
        <v>623</v>
      </c>
      <c r="K1741" s="349">
        <v>51140107</v>
      </c>
      <c r="L1741" s="102" t="s">
        <v>1885</v>
      </c>
      <c r="M1741" s="365" t="s">
        <v>209</v>
      </c>
      <c r="N1741" s="102" t="s">
        <v>2596</v>
      </c>
    </row>
    <row r="1742" spans="2:14" ht="26.4" x14ac:dyDescent="0.25">
      <c r="B1742" s="365">
        <v>1794</v>
      </c>
      <c r="C1742" s="365" t="s">
        <v>2341</v>
      </c>
      <c r="D1742" s="365" t="s">
        <v>161</v>
      </c>
      <c r="E1742" s="365" t="s">
        <v>2653</v>
      </c>
      <c r="F1742" s="365" t="s">
        <v>2654</v>
      </c>
      <c r="G1742" s="349"/>
      <c r="H1742" s="348">
        <v>20000000</v>
      </c>
      <c r="I1742" s="102" t="s">
        <v>208</v>
      </c>
      <c r="J1742" s="365">
        <v>623</v>
      </c>
      <c r="K1742" s="349">
        <v>51140109</v>
      </c>
      <c r="L1742" s="102" t="s">
        <v>2615</v>
      </c>
      <c r="M1742" s="365" t="s">
        <v>209</v>
      </c>
      <c r="N1742" s="102" t="s">
        <v>2596</v>
      </c>
    </row>
    <row r="1743" spans="2:14" ht="26.4" x14ac:dyDescent="0.25">
      <c r="B1743" s="365">
        <v>1795</v>
      </c>
      <c r="C1743" s="365" t="s">
        <v>2341</v>
      </c>
      <c r="D1743" s="365" t="s">
        <v>161</v>
      </c>
      <c r="E1743" s="365"/>
      <c r="F1743" s="365"/>
      <c r="G1743" s="349"/>
      <c r="H1743" s="348">
        <v>200000</v>
      </c>
      <c r="I1743" s="102" t="s">
        <v>208</v>
      </c>
      <c r="J1743" s="365">
        <v>623</v>
      </c>
      <c r="K1743" s="349">
        <v>51140116</v>
      </c>
      <c r="L1743" s="102" t="s">
        <v>667</v>
      </c>
      <c r="M1743" s="365" t="s">
        <v>209</v>
      </c>
      <c r="N1743" s="102" t="s">
        <v>2596</v>
      </c>
    </row>
    <row r="1744" spans="2:14" ht="66" x14ac:dyDescent="0.25">
      <c r="B1744" s="365">
        <v>1796</v>
      </c>
      <c r="C1744" s="365" t="s">
        <v>2341</v>
      </c>
      <c r="D1744" s="365" t="s">
        <v>161</v>
      </c>
      <c r="E1744" s="365" t="s">
        <v>216</v>
      </c>
      <c r="F1744" s="365" t="s">
        <v>2655</v>
      </c>
      <c r="G1744" s="349">
        <v>1044</v>
      </c>
      <c r="H1744" s="348">
        <v>30000000</v>
      </c>
      <c r="I1744" s="102" t="s">
        <v>208</v>
      </c>
      <c r="J1744" s="365">
        <v>623</v>
      </c>
      <c r="K1744" s="349">
        <v>51140121</v>
      </c>
      <c r="L1744" s="102" t="s">
        <v>2618</v>
      </c>
      <c r="M1744" s="365" t="s">
        <v>209</v>
      </c>
      <c r="N1744" s="102" t="s">
        <v>2596</v>
      </c>
    </row>
    <row r="1745" spans="2:14" ht="39.6" x14ac:dyDescent="0.25">
      <c r="B1745" s="365">
        <v>1797</v>
      </c>
      <c r="C1745" s="365" t="s">
        <v>2341</v>
      </c>
      <c r="D1745" s="365" t="s">
        <v>161</v>
      </c>
      <c r="E1745" s="365" t="s">
        <v>2656</v>
      </c>
      <c r="F1745" s="365" t="s">
        <v>2657</v>
      </c>
      <c r="G1745" s="349"/>
      <c r="H1745" s="348">
        <v>200000</v>
      </c>
      <c r="I1745" s="102" t="s">
        <v>208</v>
      </c>
      <c r="J1745" s="365">
        <v>623</v>
      </c>
      <c r="K1745" s="349">
        <v>51140127</v>
      </c>
      <c r="L1745" s="102" t="s">
        <v>669</v>
      </c>
      <c r="M1745" s="365" t="s">
        <v>209</v>
      </c>
      <c r="N1745" s="102" t="s">
        <v>2596</v>
      </c>
    </row>
    <row r="1746" spans="2:14" ht="26.4" x14ac:dyDescent="0.25">
      <c r="B1746" s="365">
        <v>1798</v>
      </c>
      <c r="C1746" s="365" t="s">
        <v>2341</v>
      </c>
      <c r="D1746" s="365" t="s">
        <v>161</v>
      </c>
      <c r="E1746" s="365" t="s">
        <v>216</v>
      </c>
      <c r="F1746" s="365" t="s">
        <v>2658</v>
      </c>
      <c r="G1746" s="349"/>
      <c r="H1746" s="348">
        <v>100000</v>
      </c>
      <c r="I1746" s="102" t="s">
        <v>208</v>
      </c>
      <c r="J1746" s="365">
        <v>623</v>
      </c>
      <c r="K1746" s="349">
        <v>51140128</v>
      </c>
      <c r="L1746" s="102" t="s">
        <v>2659</v>
      </c>
      <c r="M1746" s="365" t="s">
        <v>209</v>
      </c>
      <c r="N1746" s="102" t="s">
        <v>2596</v>
      </c>
    </row>
    <row r="1747" spans="2:14" ht="26.4" x14ac:dyDescent="0.25">
      <c r="B1747" s="365">
        <v>1799</v>
      </c>
      <c r="C1747" s="365" t="s">
        <v>2341</v>
      </c>
      <c r="D1747" s="365" t="s">
        <v>161</v>
      </c>
      <c r="E1747" s="365"/>
      <c r="F1747" s="365" t="s">
        <v>2601</v>
      </c>
      <c r="G1747" s="349"/>
      <c r="H1747" s="348">
        <v>500000</v>
      </c>
      <c r="I1747" s="102" t="s">
        <v>208</v>
      </c>
      <c r="J1747" s="365">
        <v>623</v>
      </c>
      <c r="K1747" s="349">
        <v>51140130</v>
      </c>
      <c r="L1747" s="102" t="s">
        <v>2394</v>
      </c>
      <c r="M1747" s="365" t="s">
        <v>209</v>
      </c>
      <c r="N1747" s="102" t="s">
        <v>2596</v>
      </c>
    </row>
    <row r="1748" spans="2:14" ht="26.4" x14ac:dyDescent="0.25">
      <c r="B1748" s="365">
        <v>1800</v>
      </c>
      <c r="C1748" s="365" t="s">
        <v>2341</v>
      </c>
      <c r="D1748" s="365" t="s">
        <v>161</v>
      </c>
      <c r="E1748" s="365" t="s">
        <v>2660</v>
      </c>
      <c r="F1748" s="365" t="s">
        <v>2661</v>
      </c>
      <c r="G1748" s="349">
        <v>120</v>
      </c>
      <c r="H1748" s="348">
        <v>4000000</v>
      </c>
      <c r="I1748" s="102" t="s">
        <v>208</v>
      </c>
      <c r="J1748" s="365">
        <v>623</v>
      </c>
      <c r="K1748" s="349">
        <v>51140135</v>
      </c>
      <c r="L1748" s="102" t="s">
        <v>2662</v>
      </c>
      <c r="M1748" s="365" t="s">
        <v>209</v>
      </c>
      <c r="N1748" s="102" t="s">
        <v>2596</v>
      </c>
    </row>
    <row r="1749" spans="2:14" ht="26.4" x14ac:dyDescent="0.25">
      <c r="B1749" s="365">
        <v>1801</v>
      </c>
      <c r="C1749" s="365" t="s">
        <v>2341</v>
      </c>
      <c r="D1749" s="365" t="s">
        <v>161</v>
      </c>
      <c r="E1749" s="365"/>
      <c r="F1749" s="365" t="s">
        <v>2601</v>
      </c>
      <c r="G1749" s="349"/>
      <c r="H1749" s="348">
        <v>5000000</v>
      </c>
      <c r="I1749" s="102" t="s">
        <v>208</v>
      </c>
      <c r="J1749" s="365">
        <v>623</v>
      </c>
      <c r="K1749" s="349">
        <v>51140141</v>
      </c>
      <c r="L1749" s="102" t="s">
        <v>2621</v>
      </c>
      <c r="M1749" s="365" t="s">
        <v>209</v>
      </c>
      <c r="N1749" s="102" t="s">
        <v>2596</v>
      </c>
    </row>
    <row r="1750" spans="2:14" ht="52.8" x14ac:dyDescent="0.25">
      <c r="B1750" s="365">
        <v>1802</v>
      </c>
      <c r="C1750" s="365" t="s">
        <v>2341</v>
      </c>
      <c r="D1750" s="365" t="s">
        <v>161</v>
      </c>
      <c r="E1750" s="365" t="s">
        <v>1495</v>
      </c>
      <c r="F1750" s="365" t="s">
        <v>2663</v>
      </c>
      <c r="G1750" s="349">
        <v>20</v>
      </c>
      <c r="H1750" s="348">
        <v>3000000</v>
      </c>
      <c r="I1750" s="102" t="s">
        <v>208</v>
      </c>
      <c r="J1750" s="365">
        <v>623</v>
      </c>
      <c r="K1750" s="349">
        <v>51140144</v>
      </c>
      <c r="L1750" s="102" t="s">
        <v>2627</v>
      </c>
      <c r="M1750" s="365" t="s">
        <v>209</v>
      </c>
      <c r="N1750" s="102" t="s">
        <v>2596</v>
      </c>
    </row>
    <row r="1751" spans="2:14" ht="26.4" x14ac:dyDescent="0.25">
      <c r="B1751" s="365">
        <v>1803</v>
      </c>
      <c r="C1751" s="365" t="s">
        <v>2341</v>
      </c>
      <c r="D1751" s="365" t="s">
        <v>161</v>
      </c>
      <c r="E1751" s="365"/>
      <c r="F1751" s="365"/>
      <c r="G1751" s="349"/>
      <c r="H1751" s="348">
        <v>500000</v>
      </c>
      <c r="I1751" s="102" t="s">
        <v>208</v>
      </c>
      <c r="J1751" s="365">
        <v>623</v>
      </c>
      <c r="K1751" s="349">
        <v>51140145</v>
      </c>
      <c r="L1751" s="102" t="s">
        <v>1028</v>
      </c>
      <c r="M1751" s="365" t="s">
        <v>209</v>
      </c>
      <c r="N1751" s="102" t="s">
        <v>2596</v>
      </c>
    </row>
    <row r="1752" spans="2:14" ht="92.4" x14ac:dyDescent="0.25">
      <c r="B1752" s="365">
        <v>1804</v>
      </c>
      <c r="C1752" s="365" t="s">
        <v>2341</v>
      </c>
      <c r="D1752" s="365" t="s">
        <v>161</v>
      </c>
      <c r="E1752" s="365" t="s">
        <v>2664</v>
      </c>
      <c r="F1752" s="365" t="s">
        <v>2665</v>
      </c>
      <c r="G1752" s="349" t="s">
        <v>2666</v>
      </c>
      <c r="H1752" s="348">
        <v>35187040</v>
      </c>
      <c r="I1752" s="102" t="s">
        <v>208</v>
      </c>
      <c r="J1752" s="365">
        <v>623</v>
      </c>
      <c r="K1752" s="349">
        <v>51140146</v>
      </c>
      <c r="L1752" s="102" t="s">
        <v>2630</v>
      </c>
      <c r="M1752" s="365" t="s">
        <v>209</v>
      </c>
      <c r="N1752" s="102" t="s">
        <v>2596</v>
      </c>
    </row>
    <row r="1753" spans="2:14" ht="39.6" x14ac:dyDescent="0.25">
      <c r="B1753" s="365">
        <v>1805</v>
      </c>
      <c r="C1753" s="365" t="s">
        <v>2341</v>
      </c>
      <c r="D1753" s="365" t="s">
        <v>161</v>
      </c>
      <c r="E1753" s="365" t="s">
        <v>2667</v>
      </c>
      <c r="F1753" s="365" t="s">
        <v>2668</v>
      </c>
      <c r="G1753" s="349">
        <v>7</v>
      </c>
      <c r="H1753" s="348">
        <v>29800000</v>
      </c>
      <c r="I1753" s="102" t="s">
        <v>208</v>
      </c>
      <c r="J1753" s="365">
        <v>610</v>
      </c>
      <c r="K1753" s="349">
        <v>51020101</v>
      </c>
      <c r="L1753" s="102" t="s">
        <v>1447</v>
      </c>
      <c r="M1753" s="365" t="s">
        <v>209</v>
      </c>
      <c r="N1753" s="102" t="s">
        <v>2596</v>
      </c>
    </row>
    <row r="1754" spans="2:14" ht="26.4" x14ac:dyDescent="0.25">
      <c r="B1754" s="365">
        <v>1806</v>
      </c>
      <c r="C1754" s="365" t="s">
        <v>2341</v>
      </c>
      <c r="D1754" s="365" t="s">
        <v>161</v>
      </c>
      <c r="E1754" s="365" t="s">
        <v>1204</v>
      </c>
      <c r="F1754" s="365"/>
      <c r="G1754" s="349">
        <v>1</v>
      </c>
      <c r="H1754" s="348">
        <v>38000000</v>
      </c>
      <c r="I1754" s="102" t="s">
        <v>208</v>
      </c>
      <c r="J1754" s="365">
        <v>610</v>
      </c>
      <c r="K1754" s="349">
        <v>51030301</v>
      </c>
      <c r="L1754" s="102" t="s">
        <v>2597</v>
      </c>
      <c r="M1754" s="365" t="s">
        <v>209</v>
      </c>
      <c r="N1754" s="102" t="s">
        <v>2596</v>
      </c>
    </row>
    <row r="1755" spans="2:14" ht="39.6" x14ac:dyDescent="0.25">
      <c r="B1755" s="365">
        <v>1807</v>
      </c>
      <c r="C1755" s="365" t="s">
        <v>2341</v>
      </c>
      <c r="D1755" s="365" t="s">
        <v>161</v>
      </c>
      <c r="E1755" s="365" t="s">
        <v>2669</v>
      </c>
      <c r="F1755" s="365" t="s">
        <v>2670</v>
      </c>
      <c r="G1755" s="349">
        <v>1</v>
      </c>
      <c r="H1755" s="348">
        <v>2000000</v>
      </c>
      <c r="I1755" s="102" t="s">
        <v>208</v>
      </c>
      <c r="J1755" s="365">
        <v>610</v>
      </c>
      <c r="K1755" s="349">
        <v>51041301</v>
      </c>
      <c r="L1755" s="102" t="s">
        <v>2598</v>
      </c>
      <c r="M1755" s="365" t="s">
        <v>209</v>
      </c>
      <c r="N1755" s="102" t="s">
        <v>2596</v>
      </c>
    </row>
    <row r="1756" spans="2:14" ht="39.6" x14ac:dyDescent="0.25">
      <c r="B1756" s="365">
        <v>1808</v>
      </c>
      <c r="C1756" s="365" t="s">
        <v>2341</v>
      </c>
      <c r="D1756" s="365" t="s">
        <v>161</v>
      </c>
      <c r="E1756" s="365" t="s">
        <v>2660</v>
      </c>
      <c r="F1756" s="365"/>
      <c r="G1756" s="349">
        <v>2</v>
      </c>
      <c r="H1756" s="348">
        <v>5000000</v>
      </c>
      <c r="I1756" s="102" t="s">
        <v>208</v>
      </c>
      <c r="J1756" s="365">
        <v>610</v>
      </c>
      <c r="K1756" s="349">
        <v>51070501</v>
      </c>
      <c r="L1756" s="369" t="s">
        <v>2671</v>
      </c>
      <c r="M1756" s="365" t="s">
        <v>209</v>
      </c>
      <c r="N1756" s="102" t="s">
        <v>2596</v>
      </c>
    </row>
    <row r="1757" spans="2:14" ht="39.6" x14ac:dyDescent="0.25">
      <c r="B1757" s="365">
        <v>1809</v>
      </c>
      <c r="C1757" s="365" t="s">
        <v>2341</v>
      </c>
      <c r="D1757" s="365" t="s">
        <v>161</v>
      </c>
      <c r="E1757" s="365"/>
      <c r="F1757" s="365"/>
      <c r="G1757" s="349"/>
      <c r="H1757" s="348">
        <v>500000</v>
      </c>
      <c r="I1757" s="102" t="s">
        <v>208</v>
      </c>
      <c r="J1757" s="365">
        <v>610</v>
      </c>
      <c r="K1757" s="349">
        <v>51070502</v>
      </c>
      <c r="L1757" s="369" t="s">
        <v>2672</v>
      </c>
      <c r="M1757" s="365" t="s">
        <v>209</v>
      </c>
      <c r="N1757" s="102" t="s">
        <v>2596</v>
      </c>
    </row>
    <row r="1758" spans="2:14" ht="39.6" x14ac:dyDescent="0.25">
      <c r="B1758" s="365">
        <v>1810</v>
      </c>
      <c r="C1758" s="365" t="s">
        <v>2341</v>
      </c>
      <c r="D1758" s="365" t="s">
        <v>161</v>
      </c>
      <c r="E1758" s="365" t="s">
        <v>2673</v>
      </c>
      <c r="F1758" s="365" t="s">
        <v>2674</v>
      </c>
      <c r="G1758" s="349">
        <v>4</v>
      </c>
      <c r="H1758" s="348">
        <v>3500000</v>
      </c>
      <c r="I1758" s="102" t="s">
        <v>208</v>
      </c>
      <c r="J1758" s="365">
        <v>610</v>
      </c>
      <c r="K1758" s="349">
        <v>51070601</v>
      </c>
      <c r="L1758" s="369" t="s">
        <v>2600</v>
      </c>
      <c r="M1758" s="365" t="s">
        <v>209</v>
      </c>
      <c r="N1758" s="102" t="s">
        <v>2596</v>
      </c>
    </row>
    <row r="1759" spans="2:14" ht="26.4" x14ac:dyDescent="0.25">
      <c r="B1759" s="365">
        <v>1811</v>
      </c>
      <c r="C1759" s="365" t="s">
        <v>2341</v>
      </c>
      <c r="D1759" s="365" t="s">
        <v>161</v>
      </c>
      <c r="E1759" s="365"/>
      <c r="F1759" s="365"/>
      <c r="G1759" s="349"/>
      <c r="H1759" s="348">
        <v>1500000</v>
      </c>
      <c r="I1759" s="102" t="s">
        <v>208</v>
      </c>
      <c r="J1759" s="365">
        <v>610</v>
      </c>
      <c r="K1759" s="349">
        <v>51070701</v>
      </c>
      <c r="L1759" s="369" t="s">
        <v>2675</v>
      </c>
      <c r="M1759" s="365" t="s">
        <v>209</v>
      </c>
      <c r="N1759" s="102" t="s">
        <v>2596</v>
      </c>
    </row>
    <row r="1760" spans="2:14" ht="26.4" x14ac:dyDescent="0.25">
      <c r="B1760" s="365">
        <v>1812</v>
      </c>
      <c r="C1760" s="365" t="s">
        <v>2341</v>
      </c>
      <c r="D1760" s="365" t="s">
        <v>161</v>
      </c>
      <c r="E1760" s="365" t="s">
        <v>1087</v>
      </c>
      <c r="F1760" s="365" t="s">
        <v>2676</v>
      </c>
      <c r="G1760" s="349">
        <v>12</v>
      </c>
      <c r="H1760" s="348">
        <v>479200</v>
      </c>
      <c r="I1760" s="102" t="s">
        <v>208</v>
      </c>
      <c r="J1760" s="365">
        <v>610</v>
      </c>
      <c r="K1760" s="349">
        <v>51070801</v>
      </c>
      <c r="L1760" s="369" t="s">
        <v>2401</v>
      </c>
      <c r="M1760" s="365" t="s">
        <v>209</v>
      </c>
      <c r="N1760" s="102" t="s">
        <v>2596</v>
      </c>
    </row>
    <row r="1761" spans="2:14" ht="39.6" x14ac:dyDescent="0.25">
      <c r="B1761" s="365">
        <v>1813</v>
      </c>
      <c r="C1761" s="365" t="s">
        <v>2341</v>
      </c>
      <c r="D1761" s="365" t="s">
        <v>161</v>
      </c>
      <c r="E1761" s="365"/>
      <c r="F1761" s="365" t="s">
        <v>2601</v>
      </c>
      <c r="G1761" s="370"/>
      <c r="H1761" s="348">
        <v>12437896</v>
      </c>
      <c r="I1761" s="102" t="s">
        <v>208</v>
      </c>
      <c r="J1761" s="365">
        <v>610</v>
      </c>
      <c r="K1761" s="349">
        <v>51071001</v>
      </c>
      <c r="L1761" s="369" t="s">
        <v>1469</v>
      </c>
      <c r="M1761" s="365" t="s">
        <v>209</v>
      </c>
      <c r="N1761" s="102" t="s">
        <v>2596</v>
      </c>
    </row>
    <row r="1762" spans="2:14" ht="26.4" x14ac:dyDescent="0.25">
      <c r="B1762" s="365">
        <v>1814</v>
      </c>
      <c r="C1762" s="365" t="s">
        <v>2341</v>
      </c>
      <c r="D1762" s="365" t="s">
        <v>161</v>
      </c>
      <c r="E1762" s="365" t="s">
        <v>2677</v>
      </c>
      <c r="F1762" s="365" t="s">
        <v>2678</v>
      </c>
      <c r="G1762" s="369">
        <v>12</v>
      </c>
      <c r="H1762" s="371">
        <v>1250000</v>
      </c>
      <c r="I1762" s="102" t="s">
        <v>208</v>
      </c>
      <c r="J1762" s="365">
        <v>610</v>
      </c>
      <c r="K1762" s="349">
        <v>51071101</v>
      </c>
      <c r="L1762" s="369" t="s">
        <v>2603</v>
      </c>
      <c r="M1762" s="365" t="s">
        <v>209</v>
      </c>
      <c r="N1762" s="102" t="s">
        <v>2596</v>
      </c>
    </row>
    <row r="1763" spans="2:14" ht="26.4" x14ac:dyDescent="0.25">
      <c r="B1763" s="365">
        <v>1815</v>
      </c>
      <c r="C1763" s="365" t="s">
        <v>2341</v>
      </c>
      <c r="D1763" s="365" t="s">
        <v>161</v>
      </c>
      <c r="E1763" s="365"/>
      <c r="F1763" s="365"/>
      <c r="G1763" s="369"/>
      <c r="H1763" s="372">
        <v>500000</v>
      </c>
      <c r="I1763" s="102" t="s">
        <v>208</v>
      </c>
      <c r="J1763" s="365">
        <v>610</v>
      </c>
      <c r="K1763" s="370">
        <v>51071201</v>
      </c>
      <c r="L1763" s="369" t="s">
        <v>2679</v>
      </c>
      <c r="M1763" s="365" t="s">
        <v>209</v>
      </c>
      <c r="N1763" s="102" t="s">
        <v>2596</v>
      </c>
    </row>
    <row r="1764" spans="2:14" ht="39.6" x14ac:dyDescent="0.25">
      <c r="B1764" s="365">
        <v>1816</v>
      </c>
      <c r="C1764" s="365" t="s">
        <v>2341</v>
      </c>
      <c r="D1764" s="365" t="s">
        <v>161</v>
      </c>
      <c r="E1764" s="365" t="s">
        <v>2680</v>
      </c>
      <c r="F1764" s="365" t="s">
        <v>2681</v>
      </c>
      <c r="G1764" s="369">
        <v>60</v>
      </c>
      <c r="H1764" s="372">
        <v>1500000</v>
      </c>
      <c r="I1764" s="102" t="s">
        <v>208</v>
      </c>
      <c r="J1764" s="365">
        <v>610</v>
      </c>
      <c r="K1764" s="369">
        <v>51080103</v>
      </c>
      <c r="L1764" s="373" t="s">
        <v>2682</v>
      </c>
      <c r="M1764" s="365" t="s">
        <v>209</v>
      </c>
      <c r="N1764" s="102" t="s">
        <v>2596</v>
      </c>
    </row>
    <row r="1765" spans="2:14" ht="39.6" x14ac:dyDescent="0.25">
      <c r="B1765" s="365">
        <v>1817</v>
      </c>
      <c r="C1765" s="365" t="s">
        <v>2341</v>
      </c>
      <c r="D1765" s="365" t="s">
        <v>161</v>
      </c>
      <c r="E1765" s="365" t="s">
        <v>1485</v>
      </c>
      <c r="F1765" s="365" t="s">
        <v>2683</v>
      </c>
      <c r="G1765" s="369">
        <v>2</v>
      </c>
      <c r="H1765" s="372">
        <v>500000</v>
      </c>
      <c r="I1765" s="102" t="s">
        <v>208</v>
      </c>
      <c r="J1765" s="365">
        <v>610</v>
      </c>
      <c r="K1765" s="369">
        <v>51080105</v>
      </c>
      <c r="L1765" s="102" t="s">
        <v>661</v>
      </c>
      <c r="M1765" s="365" t="s">
        <v>209</v>
      </c>
      <c r="N1765" s="102" t="s">
        <v>2596</v>
      </c>
    </row>
    <row r="1766" spans="2:14" ht="66" x14ac:dyDescent="0.25">
      <c r="B1766" s="365">
        <v>1818</v>
      </c>
      <c r="C1766" s="365" t="s">
        <v>2341</v>
      </c>
      <c r="D1766" s="365" t="s">
        <v>161</v>
      </c>
      <c r="E1766" s="365" t="s">
        <v>2684</v>
      </c>
      <c r="F1766" s="365" t="s">
        <v>2685</v>
      </c>
      <c r="G1766" s="369">
        <v>2</v>
      </c>
      <c r="H1766" s="372">
        <v>12000000</v>
      </c>
      <c r="I1766" s="102" t="s">
        <v>208</v>
      </c>
      <c r="J1766" s="365">
        <v>610</v>
      </c>
      <c r="K1766" s="81">
        <v>51090101</v>
      </c>
      <c r="L1766" s="102" t="s">
        <v>2608</v>
      </c>
      <c r="M1766" s="365" t="s">
        <v>209</v>
      </c>
      <c r="N1766" s="102" t="s">
        <v>2596</v>
      </c>
    </row>
    <row r="1767" spans="2:14" ht="39.6" x14ac:dyDescent="0.25">
      <c r="B1767" s="365">
        <v>1819</v>
      </c>
      <c r="C1767" s="365" t="s">
        <v>2341</v>
      </c>
      <c r="D1767" s="365" t="s">
        <v>161</v>
      </c>
      <c r="E1767" s="365" t="s">
        <v>1491</v>
      </c>
      <c r="F1767" s="365" t="s">
        <v>2686</v>
      </c>
      <c r="G1767" s="369"/>
      <c r="H1767" s="372">
        <v>500000</v>
      </c>
      <c r="I1767" s="102" t="s">
        <v>208</v>
      </c>
      <c r="J1767" s="365">
        <v>610</v>
      </c>
      <c r="K1767" s="81">
        <v>51090102</v>
      </c>
      <c r="L1767" s="102" t="s">
        <v>662</v>
      </c>
      <c r="M1767" s="365" t="s">
        <v>209</v>
      </c>
      <c r="N1767" s="102" t="s">
        <v>2596</v>
      </c>
    </row>
    <row r="1768" spans="2:14" ht="39.6" x14ac:dyDescent="0.25">
      <c r="B1768" s="365">
        <v>1820</v>
      </c>
      <c r="C1768" s="365" t="s">
        <v>2341</v>
      </c>
      <c r="D1768" s="365" t="s">
        <v>161</v>
      </c>
      <c r="E1768" s="365" t="s">
        <v>2684</v>
      </c>
      <c r="F1768" s="365" t="s">
        <v>2687</v>
      </c>
      <c r="G1768" s="369">
        <v>3</v>
      </c>
      <c r="H1768" s="372">
        <v>8656000</v>
      </c>
      <c r="I1768" s="102" t="s">
        <v>208</v>
      </c>
      <c r="J1768" s="365">
        <v>610</v>
      </c>
      <c r="K1768" s="81">
        <v>51090106</v>
      </c>
      <c r="L1768" s="102" t="s">
        <v>663</v>
      </c>
      <c r="M1768" s="365" t="s">
        <v>209</v>
      </c>
      <c r="N1768" s="102" t="s">
        <v>2596</v>
      </c>
    </row>
    <row r="1769" spans="2:14" ht="26.4" x14ac:dyDescent="0.25">
      <c r="B1769" s="365">
        <v>1821</v>
      </c>
      <c r="C1769" s="365" t="s">
        <v>2341</v>
      </c>
      <c r="D1769" s="365" t="s">
        <v>161</v>
      </c>
      <c r="E1769" s="365" t="s">
        <v>220</v>
      </c>
      <c r="F1769" s="365" t="s">
        <v>2688</v>
      </c>
      <c r="G1769" s="369">
        <v>1</v>
      </c>
      <c r="H1769" s="372">
        <v>10000000</v>
      </c>
      <c r="I1769" s="102" t="s">
        <v>208</v>
      </c>
      <c r="J1769" s="365">
        <v>610</v>
      </c>
      <c r="K1769" s="81">
        <v>51090107</v>
      </c>
      <c r="L1769" s="102" t="s">
        <v>664</v>
      </c>
      <c r="M1769" s="365" t="s">
        <v>209</v>
      </c>
      <c r="N1769" s="102" t="s">
        <v>2596</v>
      </c>
    </row>
    <row r="1770" spans="2:14" ht="66" x14ac:dyDescent="0.25">
      <c r="B1770" s="365">
        <v>1822</v>
      </c>
      <c r="C1770" s="365" t="s">
        <v>2341</v>
      </c>
      <c r="D1770" s="365" t="s">
        <v>161</v>
      </c>
      <c r="E1770" s="365" t="s">
        <v>2689</v>
      </c>
      <c r="F1770" s="365" t="s">
        <v>2690</v>
      </c>
      <c r="G1770" s="369"/>
      <c r="H1770" s="372">
        <v>30000000</v>
      </c>
      <c r="I1770" s="102" t="s">
        <v>208</v>
      </c>
      <c r="J1770" s="365">
        <v>610</v>
      </c>
      <c r="K1770" s="81">
        <v>51090110</v>
      </c>
      <c r="L1770" s="102" t="s">
        <v>2042</v>
      </c>
      <c r="M1770" s="365" t="s">
        <v>209</v>
      </c>
      <c r="N1770" s="102" t="s">
        <v>2596</v>
      </c>
    </row>
    <row r="1771" spans="2:14" ht="26.4" x14ac:dyDescent="0.25">
      <c r="B1771" s="365">
        <v>1823</v>
      </c>
      <c r="C1771" s="365" t="s">
        <v>2341</v>
      </c>
      <c r="D1771" s="365" t="s">
        <v>161</v>
      </c>
      <c r="E1771" s="365" t="s">
        <v>1204</v>
      </c>
      <c r="F1771" s="365"/>
      <c r="G1771" s="369"/>
      <c r="H1771" s="372">
        <v>487920</v>
      </c>
      <c r="I1771" s="102" t="s">
        <v>208</v>
      </c>
      <c r="J1771" s="365">
        <v>610</v>
      </c>
      <c r="K1771" s="81">
        <v>51110102</v>
      </c>
      <c r="L1771" s="102" t="s">
        <v>224</v>
      </c>
      <c r="M1771" s="365" t="s">
        <v>209</v>
      </c>
      <c r="N1771" s="102" t="s">
        <v>2596</v>
      </c>
    </row>
    <row r="1772" spans="2:14" ht="26.4" x14ac:dyDescent="0.25">
      <c r="B1772" s="365">
        <v>1824</v>
      </c>
      <c r="C1772" s="365" t="s">
        <v>2341</v>
      </c>
      <c r="D1772" s="365" t="s">
        <v>161</v>
      </c>
      <c r="E1772" s="365"/>
      <c r="F1772" s="365" t="s">
        <v>2601</v>
      </c>
      <c r="G1772" s="369"/>
      <c r="H1772" s="372">
        <v>200000</v>
      </c>
      <c r="I1772" s="102" t="s">
        <v>208</v>
      </c>
      <c r="J1772" s="365">
        <v>610</v>
      </c>
      <c r="K1772" s="81">
        <v>51110103</v>
      </c>
      <c r="L1772" s="102" t="s">
        <v>665</v>
      </c>
      <c r="M1772" s="365" t="s">
        <v>209</v>
      </c>
      <c r="N1772" s="102" t="s">
        <v>2596</v>
      </c>
    </row>
    <row r="1773" spans="2:14" ht="26.4" x14ac:dyDescent="0.25">
      <c r="B1773" s="365">
        <v>1825</v>
      </c>
      <c r="C1773" s="365" t="s">
        <v>2341</v>
      </c>
      <c r="D1773" s="365" t="s">
        <v>161</v>
      </c>
      <c r="E1773" s="365"/>
      <c r="F1773" s="365"/>
      <c r="G1773" s="369"/>
      <c r="H1773" s="372">
        <v>-59.02</v>
      </c>
      <c r="I1773" s="102" t="s">
        <v>208</v>
      </c>
      <c r="J1773" s="365">
        <v>610</v>
      </c>
      <c r="K1773" s="81">
        <v>51140101</v>
      </c>
      <c r="L1773" s="102" t="s">
        <v>2691</v>
      </c>
      <c r="M1773" s="365" t="s">
        <v>209</v>
      </c>
      <c r="N1773" s="102" t="s">
        <v>2596</v>
      </c>
    </row>
    <row r="1774" spans="2:14" ht="26.4" x14ac:dyDescent="0.25">
      <c r="B1774" s="365">
        <v>1826</v>
      </c>
      <c r="C1774" s="365" t="s">
        <v>2341</v>
      </c>
      <c r="D1774" s="365" t="s">
        <v>161</v>
      </c>
      <c r="E1774" s="365"/>
      <c r="F1774" s="365" t="s">
        <v>2601</v>
      </c>
      <c r="G1774" s="369"/>
      <c r="H1774" s="372">
        <v>200000</v>
      </c>
      <c r="I1774" s="102" t="s">
        <v>208</v>
      </c>
      <c r="J1774" s="365">
        <v>610</v>
      </c>
      <c r="K1774" s="81">
        <v>51140102</v>
      </c>
      <c r="L1774" s="102" t="s">
        <v>666</v>
      </c>
      <c r="M1774" s="365" t="s">
        <v>209</v>
      </c>
      <c r="N1774" s="102" t="s">
        <v>2596</v>
      </c>
    </row>
    <row r="1775" spans="2:14" ht="39.6" x14ac:dyDescent="0.25">
      <c r="B1775" s="365">
        <v>1827</v>
      </c>
      <c r="C1775" s="365" t="s">
        <v>2341</v>
      </c>
      <c r="D1775" s="365" t="s">
        <v>161</v>
      </c>
      <c r="E1775" s="365" t="s">
        <v>2692</v>
      </c>
      <c r="F1775" s="365" t="s">
        <v>2693</v>
      </c>
      <c r="G1775" s="369">
        <v>3</v>
      </c>
      <c r="H1775" s="372">
        <v>11221500</v>
      </c>
      <c r="I1775" s="102" t="s">
        <v>208</v>
      </c>
      <c r="J1775" s="365">
        <v>610</v>
      </c>
      <c r="K1775" s="81">
        <v>51140105</v>
      </c>
      <c r="L1775" s="102" t="s">
        <v>1456</v>
      </c>
      <c r="M1775" s="365" t="s">
        <v>209</v>
      </c>
      <c r="N1775" s="102" t="s">
        <v>2596</v>
      </c>
    </row>
    <row r="1776" spans="2:14" ht="39.6" x14ac:dyDescent="0.25">
      <c r="B1776" s="365">
        <v>1828</v>
      </c>
      <c r="C1776" s="365" t="s">
        <v>2341</v>
      </c>
      <c r="D1776" s="365" t="s">
        <v>161</v>
      </c>
      <c r="E1776" s="365" t="s">
        <v>216</v>
      </c>
      <c r="F1776" s="365" t="s">
        <v>2694</v>
      </c>
      <c r="G1776" s="369">
        <v>4</v>
      </c>
      <c r="H1776" s="372">
        <v>15000000</v>
      </c>
      <c r="I1776" s="102" t="s">
        <v>208</v>
      </c>
      <c r="J1776" s="365">
        <v>610</v>
      </c>
      <c r="K1776" s="81">
        <v>51140107</v>
      </c>
      <c r="L1776" s="102" t="s">
        <v>1885</v>
      </c>
      <c r="M1776" s="365" t="s">
        <v>209</v>
      </c>
      <c r="N1776" s="102" t="s">
        <v>2596</v>
      </c>
    </row>
    <row r="1777" spans="2:14" ht="39.6" x14ac:dyDescent="0.25">
      <c r="B1777" s="365">
        <v>1829</v>
      </c>
      <c r="C1777" s="365" t="s">
        <v>2341</v>
      </c>
      <c r="D1777" s="365" t="s">
        <v>161</v>
      </c>
      <c r="E1777" s="365" t="s">
        <v>2695</v>
      </c>
      <c r="F1777" s="365" t="s">
        <v>2614</v>
      </c>
      <c r="G1777" s="369"/>
      <c r="H1777" s="372">
        <v>20000000</v>
      </c>
      <c r="I1777" s="102" t="s">
        <v>208</v>
      </c>
      <c r="J1777" s="365">
        <v>610</v>
      </c>
      <c r="K1777" s="81">
        <v>51140109</v>
      </c>
      <c r="L1777" s="102" t="s">
        <v>2615</v>
      </c>
      <c r="M1777" s="365" t="s">
        <v>209</v>
      </c>
      <c r="N1777" s="102" t="s">
        <v>2596</v>
      </c>
    </row>
    <row r="1778" spans="2:14" ht="39.6" x14ac:dyDescent="0.25">
      <c r="B1778" s="365">
        <v>1830</v>
      </c>
      <c r="C1778" s="365" t="s">
        <v>2341</v>
      </c>
      <c r="D1778" s="365" t="s">
        <v>161</v>
      </c>
      <c r="E1778" s="365" t="s">
        <v>2696</v>
      </c>
      <c r="F1778" s="365" t="s">
        <v>2697</v>
      </c>
      <c r="G1778" s="369"/>
      <c r="H1778" s="372">
        <v>500000</v>
      </c>
      <c r="I1778" s="102" t="s">
        <v>208</v>
      </c>
      <c r="J1778" s="365">
        <v>610</v>
      </c>
      <c r="K1778" s="81">
        <v>51140115</v>
      </c>
      <c r="L1778" s="102" t="s">
        <v>225</v>
      </c>
      <c r="M1778" s="365" t="s">
        <v>209</v>
      </c>
      <c r="N1778" s="102" t="s">
        <v>2596</v>
      </c>
    </row>
    <row r="1779" spans="2:14" ht="26.4" x14ac:dyDescent="0.25">
      <c r="B1779" s="365">
        <v>1831</v>
      </c>
      <c r="C1779" s="365" t="s">
        <v>2341</v>
      </c>
      <c r="D1779" s="365" t="s">
        <v>161</v>
      </c>
      <c r="E1779" s="365"/>
      <c r="F1779" s="365"/>
      <c r="G1779" s="369"/>
      <c r="H1779" s="372">
        <v>495300</v>
      </c>
      <c r="I1779" s="102" t="s">
        <v>208</v>
      </c>
      <c r="J1779" s="365">
        <v>610</v>
      </c>
      <c r="K1779" s="81">
        <v>51140116</v>
      </c>
      <c r="L1779" s="102" t="s">
        <v>667</v>
      </c>
      <c r="M1779" s="365" t="s">
        <v>209</v>
      </c>
      <c r="N1779" s="102" t="s">
        <v>2596</v>
      </c>
    </row>
    <row r="1780" spans="2:14" ht="79.2" x14ac:dyDescent="0.25">
      <c r="B1780" s="365">
        <v>1832</v>
      </c>
      <c r="C1780" s="365" t="s">
        <v>2341</v>
      </c>
      <c r="D1780" s="365" t="s">
        <v>161</v>
      </c>
      <c r="E1780" s="131" t="s">
        <v>216</v>
      </c>
      <c r="F1780" s="365" t="s">
        <v>2698</v>
      </c>
      <c r="G1780" s="102"/>
      <c r="H1780" s="372">
        <v>49970993</v>
      </c>
      <c r="I1780" s="102" t="s">
        <v>208</v>
      </c>
      <c r="J1780" s="365">
        <v>610</v>
      </c>
      <c r="K1780" s="81">
        <v>51140121</v>
      </c>
      <c r="L1780" s="102" t="s">
        <v>2618</v>
      </c>
      <c r="M1780" s="365" t="s">
        <v>209</v>
      </c>
      <c r="N1780" s="102" t="s">
        <v>2596</v>
      </c>
    </row>
    <row r="1781" spans="2:14" ht="39.6" x14ac:dyDescent="0.25">
      <c r="B1781" s="365">
        <v>1833</v>
      </c>
      <c r="C1781" s="365" t="s">
        <v>2341</v>
      </c>
      <c r="D1781" s="365" t="s">
        <v>161</v>
      </c>
      <c r="E1781" s="365" t="s">
        <v>2599</v>
      </c>
      <c r="F1781" s="365" t="s">
        <v>2657</v>
      </c>
      <c r="G1781" s="102">
        <v>1</v>
      </c>
      <c r="H1781" s="372">
        <v>1500000</v>
      </c>
      <c r="I1781" s="102" t="s">
        <v>208</v>
      </c>
      <c r="J1781" s="365">
        <v>610</v>
      </c>
      <c r="K1781" s="81">
        <v>51140127</v>
      </c>
      <c r="L1781" s="102" t="s">
        <v>669</v>
      </c>
      <c r="M1781" s="365" t="s">
        <v>209</v>
      </c>
      <c r="N1781" s="102" t="s">
        <v>2596</v>
      </c>
    </row>
    <row r="1782" spans="2:14" ht="26.4" x14ac:dyDescent="0.25">
      <c r="B1782" s="365">
        <v>1834</v>
      </c>
      <c r="C1782" s="365" t="s">
        <v>2341</v>
      </c>
      <c r="D1782" s="365" t="s">
        <v>161</v>
      </c>
      <c r="E1782" s="365"/>
      <c r="F1782" s="365" t="s">
        <v>2699</v>
      </c>
      <c r="G1782" s="102"/>
      <c r="H1782" s="372">
        <v>1000000</v>
      </c>
      <c r="I1782" s="102" t="s">
        <v>208</v>
      </c>
      <c r="J1782" s="365">
        <v>610</v>
      </c>
      <c r="K1782" s="81">
        <v>51140130</v>
      </c>
      <c r="L1782" s="102" t="s">
        <v>2394</v>
      </c>
      <c r="M1782" s="365" t="s">
        <v>209</v>
      </c>
      <c r="N1782" s="102" t="s">
        <v>2596</v>
      </c>
    </row>
    <row r="1783" spans="2:14" ht="39.6" x14ac:dyDescent="0.25">
      <c r="B1783" s="365">
        <v>1835</v>
      </c>
      <c r="C1783" s="365" t="s">
        <v>2341</v>
      </c>
      <c r="D1783" s="365" t="s">
        <v>161</v>
      </c>
      <c r="E1783" s="365" t="s">
        <v>2660</v>
      </c>
      <c r="F1783" s="365" t="s">
        <v>2700</v>
      </c>
      <c r="G1783" s="102">
        <v>200</v>
      </c>
      <c r="H1783" s="372">
        <v>6000000</v>
      </c>
      <c r="I1783" s="102" t="s">
        <v>208</v>
      </c>
      <c r="J1783" s="365">
        <v>610</v>
      </c>
      <c r="K1783" s="81">
        <v>51140135</v>
      </c>
      <c r="L1783" s="102" t="s">
        <v>2662</v>
      </c>
      <c r="M1783" s="365" t="s">
        <v>209</v>
      </c>
      <c r="N1783" s="102" t="s">
        <v>2596</v>
      </c>
    </row>
    <row r="1784" spans="2:14" ht="26.4" x14ac:dyDescent="0.25">
      <c r="B1784" s="365">
        <v>1836</v>
      </c>
      <c r="C1784" s="365" t="s">
        <v>2341</v>
      </c>
      <c r="D1784" s="365" t="s">
        <v>161</v>
      </c>
      <c r="E1784" s="365" t="s">
        <v>1047</v>
      </c>
      <c r="F1784" s="365" t="s">
        <v>2701</v>
      </c>
      <c r="G1784" s="102">
        <v>11</v>
      </c>
      <c r="H1784" s="372">
        <v>1000000</v>
      </c>
      <c r="I1784" s="102" t="s">
        <v>208</v>
      </c>
      <c r="J1784" s="365">
        <v>610</v>
      </c>
      <c r="K1784" s="81">
        <v>51140141</v>
      </c>
      <c r="L1784" s="102" t="s">
        <v>2621</v>
      </c>
      <c r="M1784" s="365" t="s">
        <v>209</v>
      </c>
      <c r="N1784" s="102" t="s">
        <v>2596</v>
      </c>
    </row>
    <row r="1785" spans="2:14" ht="26.4" x14ac:dyDescent="0.25">
      <c r="B1785" s="365">
        <v>1837</v>
      </c>
      <c r="C1785" s="365" t="s">
        <v>2341</v>
      </c>
      <c r="D1785" s="365" t="s">
        <v>161</v>
      </c>
      <c r="E1785" s="365"/>
      <c r="F1785" s="365" t="s">
        <v>2601</v>
      </c>
      <c r="G1785" s="102"/>
      <c r="H1785" s="372">
        <v>500000</v>
      </c>
      <c r="I1785" s="102" t="s">
        <v>208</v>
      </c>
      <c r="J1785" s="365">
        <v>610</v>
      </c>
      <c r="K1785" s="81">
        <v>51140143</v>
      </c>
      <c r="L1785" s="102" t="s">
        <v>2702</v>
      </c>
      <c r="M1785" s="365" t="s">
        <v>209</v>
      </c>
      <c r="N1785" s="102" t="s">
        <v>2596</v>
      </c>
    </row>
    <row r="1786" spans="2:14" ht="52.8" x14ac:dyDescent="0.25">
      <c r="B1786" s="365">
        <v>1838</v>
      </c>
      <c r="C1786" s="365" t="s">
        <v>2341</v>
      </c>
      <c r="D1786" s="365" t="s">
        <v>161</v>
      </c>
      <c r="E1786" s="365" t="s">
        <v>1495</v>
      </c>
      <c r="F1786" s="365" t="s">
        <v>2703</v>
      </c>
      <c r="G1786" s="102">
        <v>35</v>
      </c>
      <c r="H1786" s="372">
        <v>4000000</v>
      </c>
      <c r="I1786" s="102" t="s">
        <v>208</v>
      </c>
      <c r="J1786" s="365">
        <v>610</v>
      </c>
      <c r="K1786" s="81">
        <v>51140144</v>
      </c>
      <c r="L1786" s="102" t="s">
        <v>2627</v>
      </c>
      <c r="M1786" s="365" t="s">
        <v>209</v>
      </c>
      <c r="N1786" s="102" t="s">
        <v>2596</v>
      </c>
    </row>
    <row r="1787" spans="2:14" ht="26.4" x14ac:dyDescent="0.25">
      <c r="B1787" s="365">
        <v>1839</v>
      </c>
      <c r="C1787" s="365" t="s">
        <v>2341</v>
      </c>
      <c r="D1787" s="365" t="s">
        <v>161</v>
      </c>
      <c r="E1787" s="365"/>
      <c r="F1787" s="365" t="s">
        <v>2601</v>
      </c>
      <c r="G1787" s="102"/>
      <c r="H1787" s="372">
        <v>100000</v>
      </c>
      <c r="I1787" s="102" t="s">
        <v>208</v>
      </c>
      <c r="J1787" s="365">
        <v>610</v>
      </c>
      <c r="K1787" s="81">
        <v>51140145</v>
      </c>
      <c r="L1787" s="102" t="s">
        <v>1028</v>
      </c>
      <c r="M1787" s="365" t="s">
        <v>209</v>
      </c>
      <c r="N1787" s="102" t="s">
        <v>2596</v>
      </c>
    </row>
    <row r="1788" spans="2:14" ht="92.4" x14ac:dyDescent="0.25">
      <c r="B1788" s="365">
        <v>1840</v>
      </c>
      <c r="C1788" s="365" t="s">
        <v>2341</v>
      </c>
      <c r="D1788" s="365" t="s">
        <v>161</v>
      </c>
      <c r="E1788" s="365" t="s">
        <v>2704</v>
      </c>
      <c r="F1788" s="365" t="s">
        <v>2705</v>
      </c>
      <c r="G1788" s="102" t="s">
        <v>2706</v>
      </c>
      <c r="H1788" s="372">
        <v>18701920</v>
      </c>
      <c r="I1788" s="102" t="s">
        <v>208</v>
      </c>
      <c r="J1788" s="365">
        <v>610</v>
      </c>
      <c r="K1788" s="81">
        <v>51140146</v>
      </c>
      <c r="L1788" s="102" t="s">
        <v>2630</v>
      </c>
      <c r="M1788" s="365" t="s">
        <v>209</v>
      </c>
      <c r="N1788" s="102" t="s">
        <v>2596</v>
      </c>
    </row>
    <row r="1789" spans="2:14" ht="26.4" x14ac:dyDescent="0.25">
      <c r="B1789" s="365">
        <v>1841</v>
      </c>
      <c r="C1789" s="70" t="s">
        <v>2707</v>
      </c>
      <c r="D1789" s="87" t="s">
        <v>161</v>
      </c>
      <c r="E1789" s="81" t="s">
        <v>216</v>
      </c>
      <c r="F1789" s="70" t="s">
        <v>2708</v>
      </c>
      <c r="G1789" s="70" t="s">
        <v>2709</v>
      </c>
      <c r="H1789" s="482">
        <v>90000000</v>
      </c>
      <c r="I1789" s="365" t="s">
        <v>2710</v>
      </c>
      <c r="J1789" s="81">
        <v>522</v>
      </c>
      <c r="K1789" s="81">
        <v>51140138</v>
      </c>
      <c r="L1789" s="102" t="s">
        <v>2711</v>
      </c>
      <c r="M1789" s="81" t="s">
        <v>216</v>
      </c>
    </row>
    <row r="1790" spans="2:14" ht="26.4" x14ac:dyDescent="0.25">
      <c r="B1790" s="365">
        <v>1842</v>
      </c>
      <c r="C1790" s="106" t="s">
        <v>2707</v>
      </c>
      <c r="D1790" s="87" t="s">
        <v>161</v>
      </c>
      <c r="E1790" s="81" t="s">
        <v>216</v>
      </c>
      <c r="F1790" s="88" t="s">
        <v>2712</v>
      </c>
      <c r="G1790" s="79" t="s">
        <v>2713</v>
      </c>
      <c r="H1790" s="483">
        <v>1000000</v>
      </c>
      <c r="I1790" s="81" t="s">
        <v>2710</v>
      </c>
      <c r="J1790" s="81">
        <v>522</v>
      </c>
      <c r="K1790" s="81">
        <v>51140137</v>
      </c>
      <c r="L1790" s="484" t="s">
        <v>2711</v>
      </c>
      <c r="M1790" s="81" t="s">
        <v>216</v>
      </c>
    </row>
    <row r="1791" spans="2:14" ht="26.4" x14ac:dyDescent="0.25">
      <c r="B1791" s="365">
        <v>1843</v>
      </c>
      <c r="C1791" s="107" t="s">
        <v>2707</v>
      </c>
      <c r="D1791" s="87" t="s">
        <v>161</v>
      </c>
      <c r="E1791" s="484" t="s">
        <v>2714</v>
      </c>
      <c r="F1791" s="78" t="s">
        <v>1049</v>
      </c>
      <c r="G1791" s="78" t="s">
        <v>2715</v>
      </c>
      <c r="H1791" s="485">
        <v>1500000</v>
      </c>
      <c r="I1791" s="77" t="s">
        <v>2710</v>
      </c>
      <c r="J1791" s="484">
        <v>522</v>
      </c>
      <c r="K1791" s="81">
        <v>51140133</v>
      </c>
      <c r="L1791" s="484" t="s">
        <v>2711</v>
      </c>
      <c r="M1791" s="484" t="s">
        <v>2714</v>
      </c>
    </row>
    <row r="1792" spans="2:14" ht="26.4" x14ac:dyDescent="0.25">
      <c r="B1792" s="365">
        <v>1844</v>
      </c>
      <c r="C1792" s="70" t="s">
        <v>2707</v>
      </c>
      <c r="D1792" s="87" t="s">
        <v>161</v>
      </c>
      <c r="E1792" s="102" t="s">
        <v>2644</v>
      </c>
      <c r="F1792" s="70" t="s">
        <v>1033</v>
      </c>
      <c r="G1792" s="70" t="s">
        <v>2716</v>
      </c>
      <c r="H1792" s="486">
        <v>1000000</v>
      </c>
      <c r="I1792" s="365" t="s">
        <v>2710</v>
      </c>
      <c r="J1792" s="102">
        <v>522</v>
      </c>
      <c r="K1792" s="81">
        <v>51140127</v>
      </c>
      <c r="L1792" s="102" t="s">
        <v>2711</v>
      </c>
      <c r="M1792" s="102" t="s">
        <v>2644</v>
      </c>
    </row>
    <row r="1793" spans="2:13" ht="52.8" x14ac:dyDescent="0.25">
      <c r="B1793" s="365">
        <v>1845</v>
      </c>
      <c r="C1793" s="94" t="s">
        <v>2707</v>
      </c>
      <c r="D1793" s="87" t="s">
        <v>161</v>
      </c>
      <c r="E1793" s="77" t="s">
        <v>2717</v>
      </c>
      <c r="F1793" s="88" t="s">
        <v>2718</v>
      </c>
      <c r="G1793" s="79" t="s">
        <v>2719</v>
      </c>
      <c r="H1793" s="483">
        <v>600000</v>
      </c>
      <c r="I1793" s="77" t="s">
        <v>2710</v>
      </c>
      <c r="J1793" s="77">
        <v>522</v>
      </c>
      <c r="K1793" s="81">
        <v>51140102</v>
      </c>
      <c r="L1793" s="77" t="s">
        <v>2711</v>
      </c>
      <c r="M1793" s="77" t="s">
        <v>2717</v>
      </c>
    </row>
    <row r="1794" spans="2:13" ht="26.4" x14ac:dyDescent="0.25">
      <c r="B1794" s="365">
        <v>1846</v>
      </c>
      <c r="C1794" s="94" t="s">
        <v>2707</v>
      </c>
      <c r="D1794" s="87" t="s">
        <v>161</v>
      </c>
      <c r="E1794" s="77" t="s">
        <v>216</v>
      </c>
      <c r="F1794" s="88" t="s">
        <v>2720</v>
      </c>
      <c r="G1794" s="79" t="s">
        <v>2721</v>
      </c>
      <c r="H1794" s="483">
        <v>1000000</v>
      </c>
      <c r="I1794" s="77" t="s">
        <v>2710</v>
      </c>
      <c r="J1794" s="77">
        <v>522</v>
      </c>
      <c r="K1794" s="81">
        <v>51140107</v>
      </c>
      <c r="L1794" s="77" t="s">
        <v>2711</v>
      </c>
      <c r="M1794" s="77" t="s">
        <v>216</v>
      </c>
    </row>
    <row r="1795" spans="2:13" ht="26.4" x14ac:dyDescent="0.25">
      <c r="B1795" s="365">
        <v>1847</v>
      </c>
      <c r="C1795" s="94" t="s">
        <v>2707</v>
      </c>
      <c r="D1795" s="87" t="s">
        <v>161</v>
      </c>
      <c r="E1795" s="77" t="s">
        <v>2722</v>
      </c>
      <c r="F1795" s="88" t="s">
        <v>2723</v>
      </c>
      <c r="G1795" s="79" t="s">
        <v>2724</v>
      </c>
      <c r="H1795" s="483">
        <v>15000000</v>
      </c>
      <c r="I1795" s="77" t="s">
        <v>2710</v>
      </c>
      <c r="J1795" s="77">
        <v>522</v>
      </c>
      <c r="K1795" s="81">
        <v>51140114</v>
      </c>
      <c r="L1795" s="77" t="s">
        <v>2711</v>
      </c>
      <c r="M1795" s="77" t="s">
        <v>2722</v>
      </c>
    </row>
    <row r="1796" spans="2:13" ht="26.4" x14ac:dyDescent="0.25">
      <c r="B1796" s="365">
        <v>1848</v>
      </c>
      <c r="C1796" s="94" t="s">
        <v>2707</v>
      </c>
      <c r="D1796" s="87" t="s">
        <v>161</v>
      </c>
      <c r="E1796" s="77" t="s">
        <v>2725</v>
      </c>
      <c r="F1796" s="88" t="s">
        <v>225</v>
      </c>
      <c r="G1796" s="79" t="s">
        <v>2726</v>
      </c>
      <c r="H1796" s="483">
        <v>10000000</v>
      </c>
      <c r="I1796" s="77" t="s">
        <v>2710</v>
      </c>
      <c r="J1796" s="77">
        <v>522</v>
      </c>
      <c r="K1796" s="81">
        <v>51140115</v>
      </c>
      <c r="L1796" s="77" t="s">
        <v>2711</v>
      </c>
      <c r="M1796" s="77" t="s">
        <v>2725</v>
      </c>
    </row>
    <row r="1797" spans="2:13" ht="26.4" x14ac:dyDescent="0.25">
      <c r="B1797" s="365">
        <v>1849</v>
      </c>
      <c r="C1797" s="94" t="s">
        <v>2707</v>
      </c>
      <c r="D1797" s="87" t="s">
        <v>161</v>
      </c>
      <c r="E1797" s="77" t="s">
        <v>2722</v>
      </c>
      <c r="F1797" s="88" t="s">
        <v>2621</v>
      </c>
      <c r="G1797" s="79" t="s">
        <v>2727</v>
      </c>
      <c r="H1797" s="483">
        <v>4000000</v>
      </c>
      <c r="I1797" s="77" t="s">
        <v>2710</v>
      </c>
      <c r="J1797" s="77">
        <v>522</v>
      </c>
      <c r="K1797" s="81">
        <v>51140141</v>
      </c>
      <c r="L1797" s="77" t="s">
        <v>2711</v>
      </c>
      <c r="M1797" s="77" t="s">
        <v>2722</v>
      </c>
    </row>
    <row r="1798" spans="2:13" ht="26.4" x14ac:dyDescent="0.25">
      <c r="B1798" s="365">
        <v>1850</v>
      </c>
      <c r="C1798" s="94" t="s">
        <v>2707</v>
      </c>
      <c r="D1798" s="87" t="s">
        <v>161</v>
      </c>
      <c r="E1798" s="77" t="s">
        <v>2722</v>
      </c>
      <c r="F1798" s="88" t="s">
        <v>2728</v>
      </c>
      <c r="G1798" s="79" t="s">
        <v>2729</v>
      </c>
      <c r="H1798" s="483">
        <v>2500000</v>
      </c>
      <c r="I1798" s="77" t="s">
        <v>2710</v>
      </c>
      <c r="J1798" s="77">
        <v>522</v>
      </c>
      <c r="K1798" s="81">
        <v>51140118</v>
      </c>
      <c r="L1798" s="77" t="s">
        <v>2711</v>
      </c>
      <c r="M1798" s="77" t="s">
        <v>2722</v>
      </c>
    </row>
    <row r="1799" spans="2:13" ht="26.4" x14ac:dyDescent="0.25">
      <c r="B1799" s="365">
        <v>1851</v>
      </c>
      <c r="C1799" s="94" t="s">
        <v>2707</v>
      </c>
      <c r="D1799" s="87" t="s">
        <v>161</v>
      </c>
      <c r="E1799" s="77" t="s">
        <v>216</v>
      </c>
      <c r="F1799" s="88" t="s">
        <v>2730</v>
      </c>
      <c r="G1799" s="79" t="s">
        <v>2731</v>
      </c>
      <c r="H1799" s="483">
        <v>5000000</v>
      </c>
      <c r="I1799" s="77" t="s">
        <v>2710</v>
      </c>
      <c r="J1799" s="77">
        <v>522</v>
      </c>
      <c r="K1799" s="81">
        <v>51140121</v>
      </c>
      <c r="L1799" s="77" t="s">
        <v>2711</v>
      </c>
      <c r="M1799" s="77" t="s">
        <v>216</v>
      </c>
    </row>
    <row r="1800" spans="2:13" ht="14.4" x14ac:dyDescent="0.3">
      <c r="B1800" s="365">
        <v>1852</v>
      </c>
      <c r="C1800" s="94" t="s">
        <v>2707</v>
      </c>
      <c r="D1800" s="87" t="s">
        <v>161</v>
      </c>
      <c r="E1800" s="77" t="s">
        <v>216</v>
      </c>
      <c r="F1800" s="487" t="s">
        <v>2732</v>
      </c>
      <c r="G1800" s="79"/>
      <c r="H1800" s="483">
        <v>12000000</v>
      </c>
      <c r="I1800" s="77" t="s">
        <v>2710</v>
      </c>
      <c r="J1800" s="77">
        <v>522</v>
      </c>
      <c r="K1800" s="81">
        <v>51090110</v>
      </c>
      <c r="L1800" s="77"/>
      <c r="M1800" s="77" t="s">
        <v>216</v>
      </c>
    </row>
    <row r="1801" spans="2:13" ht="14.4" x14ac:dyDescent="0.3">
      <c r="B1801" s="365">
        <v>1853</v>
      </c>
      <c r="C1801" s="94" t="s">
        <v>2707</v>
      </c>
      <c r="D1801" s="87" t="s">
        <v>161</v>
      </c>
      <c r="E1801" s="77" t="s">
        <v>216</v>
      </c>
      <c r="F1801" s="487" t="s">
        <v>2733</v>
      </c>
      <c r="G1801" s="79"/>
      <c r="H1801" s="483">
        <v>3000000</v>
      </c>
      <c r="I1801" s="77" t="s">
        <v>2710</v>
      </c>
      <c r="J1801" s="77">
        <v>522</v>
      </c>
      <c r="K1801" s="81">
        <v>51090105</v>
      </c>
      <c r="L1801" s="77"/>
      <c r="M1801" s="77" t="s">
        <v>216</v>
      </c>
    </row>
    <row r="1802" spans="2:13" ht="14.4" x14ac:dyDescent="0.3">
      <c r="B1802" s="365">
        <v>1854</v>
      </c>
      <c r="C1802" s="94" t="s">
        <v>2707</v>
      </c>
      <c r="D1802" s="87" t="s">
        <v>161</v>
      </c>
      <c r="E1802" s="77" t="s">
        <v>216</v>
      </c>
      <c r="F1802" s="487" t="s">
        <v>2734</v>
      </c>
      <c r="G1802" s="79"/>
      <c r="H1802" s="483">
        <v>30000000</v>
      </c>
      <c r="I1802" s="77" t="s">
        <v>2710</v>
      </c>
      <c r="J1802" s="77">
        <v>522</v>
      </c>
      <c r="K1802" s="81">
        <v>51090106</v>
      </c>
      <c r="L1802" s="77"/>
      <c r="M1802" s="77" t="s">
        <v>216</v>
      </c>
    </row>
    <row r="1803" spans="2:13" x14ac:dyDescent="0.25">
      <c r="B1803" s="365">
        <v>1855</v>
      </c>
      <c r="C1803" s="94" t="s">
        <v>2707</v>
      </c>
      <c r="D1803" s="87" t="s">
        <v>161</v>
      </c>
      <c r="E1803" s="77" t="s">
        <v>216</v>
      </c>
      <c r="F1803" s="88" t="s">
        <v>2735</v>
      </c>
      <c r="G1803" s="79"/>
      <c r="H1803" s="483">
        <v>110000000</v>
      </c>
      <c r="I1803" s="77" t="s">
        <v>2710</v>
      </c>
      <c r="J1803" s="77">
        <v>522</v>
      </c>
      <c r="K1803" s="81">
        <v>51070101</v>
      </c>
      <c r="L1803" s="77"/>
      <c r="M1803" s="77" t="s">
        <v>216</v>
      </c>
    </row>
    <row r="1804" spans="2:13" x14ac:dyDescent="0.25">
      <c r="B1804" s="365">
        <v>1856</v>
      </c>
      <c r="C1804" s="94" t="s">
        <v>2707</v>
      </c>
      <c r="D1804" s="87" t="s">
        <v>161</v>
      </c>
      <c r="E1804" s="77"/>
      <c r="F1804" s="88" t="s">
        <v>2736</v>
      </c>
      <c r="G1804" s="79"/>
      <c r="H1804" s="483">
        <v>5000000</v>
      </c>
      <c r="I1804" s="77" t="s">
        <v>2710</v>
      </c>
      <c r="J1804" s="77">
        <v>522</v>
      </c>
      <c r="K1804" s="81">
        <v>51140106</v>
      </c>
      <c r="L1804" s="77"/>
      <c r="M1804" s="77" t="s">
        <v>216</v>
      </c>
    </row>
    <row r="1805" spans="2:13" ht="26.4" x14ac:dyDescent="0.25">
      <c r="B1805" s="365">
        <v>1857</v>
      </c>
      <c r="C1805" s="94" t="s">
        <v>2707</v>
      </c>
      <c r="D1805" s="87" t="s">
        <v>161</v>
      </c>
      <c r="E1805" s="77" t="s">
        <v>2737</v>
      </c>
      <c r="F1805" s="88" t="s">
        <v>2738</v>
      </c>
      <c r="G1805" s="79"/>
      <c r="H1805" s="483">
        <v>2500000</v>
      </c>
      <c r="I1805" s="77" t="s">
        <v>2710</v>
      </c>
      <c r="J1805" s="77">
        <v>522</v>
      </c>
      <c r="K1805" s="81">
        <v>51140144</v>
      </c>
      <c r="L1805" s="77"/>
      <c r="M1805" s="77" t="s">
        <v>2737</v>
      </c>
    </row>
    <row r="1806" spans="2:13" ht="14.4" x14ac:dyDescent="0.3">
      <c r="B1806" s="365">
        <v>1858</v>
      </c>
      <c r="C1806" s="94" t="s">
        <v>2707</v>
      </c>
      <c r="D1806" s="87" t="s">
        <v>161</v>
      </c>
      <c r="E1806" s="77" t="s">
        <v>220</v>
      </c>
      <c r="F1806" s="88" t="s">
        <v>1028</v>
      </c>
      <c r="G1806" s="78" t="s">
        <v>2739</v>
      </c>
      <c r="H1806" s="483">
        <v>2000000</v>
      </c>
      <c r="I1806" s="77" t="s">
        <v>2710</v>
      </c>
      <c r="J1806" s="77">
        <v>522</v>
      </c>
      <c r="K1806" s="488">
        <v>51140145</v>
      </c>
      <c r="L1806" s="77"/>
      <c r="M1806" s="77" t="s">
        <v>220</v>
      </c>
    </row>
    <row r="1807" spans="2:13" ht="14.4" x14ac:dyDescent="0.3">
      <c r="B1807" s="365">
        <v>1859</v>
      </c>
      <c r="C1807" s="94" t="s">
        <v>2707</v>
      </c>
      <c r="D1807" s="87" t="s">
        <v>161</v>
      </c>
      <c r="E1807" s="77" t="s">
        <v>216</v>
      </c>
      <c r="F1807" s="88" t="s">
        <v>667</v>
      </c>
      <c r="G1807" s="79"/>
      <c r="H1807" s="483">
        <v>400000</v>
      </c>
      <c r="I1807" s="77" t="s">
        <v>2710</v>
      </c>
      <c r="J1807" s="77">
        <v>522</v>
      </c>
      <c r="K1807" s="488">
        <v>51140116</v>
      </c>
      <c r="L1807" s="489"/>
      <c r="M1807" s="77" t="s">
        <v>216</v>
      </c>
    </row>
  </sheetData>
  <autoFilter ref="A9:Q1668">
    <sortState ref="A134:Q1691">
      <sortCondition sortBy="cellColor" ref="I9:I1719" dxfId="0"/>
    </sortState>
  </autoFilter>
  <mergeCells count="1">
    <mergeCell ref="E2:K4"/>
  </mergeCells>
  <dataValidations count="4">
    <dataValidation type="list" allowBlank="1" showInputMessage="1" showErrorMessage="1" sqref="D379:D446 D516:D532 D339:D376 D1063:D1215 D1218:D1274 D537:D1045 D1510:D1529 D1287:D1422 D10:D336 D1581:D1687 D1789:D1807">
      <formula1>$Q$2</formula1>
    </dataValidation>
    <dataValidation type="list" allowBlank="1" showInputMessage="1" showErrorMessage="1" sqref="D377:D378 D1047 D1216:D1217 D1275:D1286">
      <formula1>$O$2</formula1>
    </dataValidation>
    <dataValidation type="list" allowBlank="1" showInputMessage="1" showErrorMessage="1" sqref="D447:D515 D533:D536 D1530:D1580 D1706:D1788">
      <formula1>$R$2</formula1>
    </dataValidation>
    <dataValidation type="list" allowBlank="1" showInputMessage="1" showErrorMessage="1" sqref="D1423:D1509">
      <formula1>$N$2</formula1>
    </dataValidation>
  </dataValidations>
  <printOptions horizontalCentered="1"/>
  <pageMargins left="0.35433070866141736" right="0.35433070866141736" top="0.35433070866141736" bottom="0.35433070866141736" header="0.31496062992125984" footer="0.31496062992125984"/>
  <pageSetup scale="45" fitToHeight="0" orientation="landscape" r:id="rId1"/>
  <headerFooter>
    <oddFooter>&amp;C&amp;P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6"/>
  <sheetViews>
    <sheetView workbookViewId="0">
      <selection activeCell="C4" sqref="C4:D4"/>
    </sheetView>
  </sheetViews>
  <sheetFormatPr baseColWidth="10" defaultRowHeight="14.4" x14ac:dyDescent="0.3"/>
  <cols>
    <col min="1" max="2" width="8.6640625" customWidth="1"/>
    <col min="3" max="3" width="18.109375" customWidth="1"/>
  </cols>
  <sheetData>
    <row r="4" spans="3:3" x14ac:dyDescent="0.3">
      <c r="C4" t="s">
        <v>145</v>
      </c>
    </row>
    <row r="5" spans="3:3" x14ac:dyDescent="0.3">
      <c r="C5" t="s">
        <v>146</v>
      </c>
    </row>
    <row r="6" spans="3:3" x14ac:dyDescent="0.3">
      <c r="C6" t="s">
        <v>147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6a12f44-aa43-43dd-99d5-b7f0d6dc1024">4D2757HDQVVM-8-11964</_dlc_DocId>
    <_dlc_DocIdUrl xmlns="56a12f44-aa43-43dd-99d5-b7f0d6dc1024">
      <Url>https://administrativos.lasalle.edu.co/calidad/_layouts/15/DocIdRedir.aspx?ID=4D2757HDQVVM-8-11964</Url>
      <Description>4D2757HDQVVM-8-11964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C557403661489346905380AADF46BB0A" ma:contentTypeVersion="1" ma:contentTypeDescription="Crear nuevo documento." ma:contentTypeScope="" ma:versionID="33db032451679f3e77807726ab2eb899">
  <xsd:schema xmlns:xsd="http://www.w3.org/2001/XMLSchema" xmlns:xs="http://www.w3.org/2001/XMLSchema" xmlns:p="http://schemas.microsoft.com/office/2006/metadata/properties" xmlns:ns2="56a12f44-aa43-43dd-99d5-b7f0d6dc1024" targetNamespace="http://schemas.microsoft.com/office/2006/metadata/properties" ma:root="true" ma:fieldsID="e59cf091d5618bc7962769190727bfa9" ns2:_="">
    <xsd:import namespace="56a12f44-aa43-43dd-99d5-b7f0d6dc102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a12f44-aa43-43dd-99d5-b7f0d6dc1024"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1BDAE7-05EB-4C91-84DD-FAC1DBDAD93B}">
  <ds:schemaRefs>
    <ds:schemaRef ds:uri="http://purl.org/dc/dcmitype/"/>
    <ds:schemaRef ds:uri="56a12f44-aa43-43dd-99d5-b7f0d6dc1024"/>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09460138-F87A-4EB8-AF7B-C898CD4DC759}">
  <ds:schemaRefs>
    <ds:schemaRef ds:uri="http://schemas.microsoft.com/sharepoint/v3/contenttype/forms"/>
  </ds:schemaRefs>
</ds:datastoreItem>
</file>

<file path=customXml/itemProps3.xml><?xml version="1.0" encoding="utf-8"?>
<ds:datastoreItem xmlns:ds="http://schemas.openxmlformats.org/officeDocument/2006/customXml" ds:itemID="{758BA181-FFD7-4EBF-92FC-65B4DFA63527}">
  <ds:schemaRefs>
    <ds:schemaRef ds:uri="http://schemas.microsoft.com/sharepoint/events"/>
  </ds:schemaRefs>
</ds:datastoreItem>
</file>

<file path=customXml/itemProps4.xml><?xml version="1.0" encoding="utf-8"?>
<ds:datastoreItem xmlns:ds="http://schemas.openxmlformats.org/officeDocument/2006/customXml" ds:itemID="{8617A9A3-9368-458C-BB75-7D06B2DE4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a12f44-aa43-43dd-99d5-b7f0d6dc1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vt:lpstr>
      <vt:lpstr>ANEXO 1 PAC</vt:lpstr>
      <vt:lpstr>Hoja1</vt:lpstr>
      <vt:lpstr>'ANEXO 1 PAC'!Área_de_impresión</vt:lpstr>
      <vt:lpstr>'ANEXO 1 PAC'!Títulos_a_imprimir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Ingrid Carolina Moreno Rodriguez</dc:creator>
  <cp:lastModifiedBy>Marcela Galindo Molina</cp:lastModifiedBy>
  <cp:lastPrinted>2019-12-03T22:03:49Z</cp:lastPrinted>
  <dcterms:created xsi:type="dcterms:W3CDTF">2015-03-27T13:45:37Z</dcterms:created>
  <dcterms:modified xsi:type="dcterms:W3CDTF">2020-02-24T20:19:36Z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0x010100C557403661489346905380AADF46BB0A</vt:lpwstr>
  </property>
  <property fmtid="{D5CDD505-2E9C-101B-9397-08002B2CF9AE}" pid="3" name="_dlc_DocIdItemGuid">
    <vt:lpwstr>456ed87f-1ec4-48e3-8648-5ee63258bee2</vt:lpwstr>
  </property>
</Properties>
</file>